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dsag0f\Desktop\Personal\"/>
    </mc:Choice>
  </mc:AlternateContent>
  <xr:revisionPtr revIDLastSave="0" documentId="10_ncr:100000_{4E7CCA01-CB9D-4C8E-85CA-1B4FDE5C833A}" xr6:coauthVersionLast="31" xr6:coauthVersionMax="31" xr10:uidLastSave="{00000000-0000-0000-0000-000000000000}"/>
  <bookViews>
    <workbookView xWindow="0" yWindow="0" windowWidth="28800" windowHeight="12225" xr2:uid="{26DB865B-84FD-49E2-9AF4-83D58AADC9B2}"/>
  </bookViews>
  <sheets>
    <sheet name="Best Mortgage Tool"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D46" i="1" s="1"/>
  <c r="E46" i="1" l="1"/>
  <c r="D51" i="1"/>
  <c r="C51" i="1"/>
  <c r="C47" i="1"/>
  <c r="D171" i="1"/>
  <c r="D169" i="1"/>
  <c r="D167" i="1"/>
  <c r="D161" i="1"/>
  <c r="D147" i="1"/>
  <c r="D159" i="1"/>
  <c r="C107" i="1"/>
  <c r="F46" i="1" l="1"/>
  <c r="E51" i="1"/>
  <c r="O46" i="1"/>
  <c r="O51" i="1" s="1"/>
  <c r="C48" i="1"/>
  <c r="D162" i="1"/>
  <c r="D163" i="1" s="1"/>
  <c r="C74" i="1"/>
  <c r="C49" i="1" s="1"/>
  <c r="F51" i="1" l="1"/>
  <c r="G46" i="1"/>
  <c r="P46" i="1"/>
  <c r="P51" i="1" s="1"/>
  <c r="D47" i="1"/>
  <c r="D48" i="1" s="1"/>
  <c r="AA46" i="1"/>
  <c r="AA51" i="1" s="1"/>
  <c r="E70" i="1"/>
  <c r="D116" i="1"/>
  <c r="E71" i="1"/>
  <c r="E72" i="1"/>
  <c r="E73" i="1"/>
  <c r="D145" i="1"/>
  <c r="D148" i="1" s="1"/>
  <c r="D182" i="1" s="1"/>
  <c r="D126" i="1"/>
  <c r="C116" i="1"/>
  <c r="H46" i="1" l="1"/>
  <c r="G51" i="1"/>
  <c r="AM46" i="1"/>
  <c r="AM51" i="1" s="1"/>
  <c r="AB46" i="1"/>
  <c r="AB51" i="1" s="1"/>
  <c r="E47" i="1"/>
  <c r="Q46" i="1"/>
  <c r="Q51" i="1" s="1"/>
  <c r="D149" i="1"/>
  <c r="D74" i="1"/>
  <c r="E116" i="1"/>
  <c r="D189" i="1"/>
  <c r="C117" i="1"/>
  <c r="E117" i="1" s="1"/>
  <c r="C123" i="1"/>
  <c r="E123" i="1" s="1"/>
  <c r="C121" i="1"/>
  <c r="E121" i="1" s="1"/>
  <c r="C119" i="1"/>
  <c r="E119" i="1" s="1"/>
  <c r="C124" i="1"/>
  <c r="E124" i="1" s="1"/>
  <c r="C122" i="1"/>
  <c r="E122" i="1" s="1"/>
  <c r="C120" i="1"/>
  <c r="E120" i="1" s="1"/>
  <c r="C118" i="1"/>
  <c r="E118" i="1" s="1"/>
  <c r="C125" i="1"/>
  <c r="E125" i="1" s="1"/>
  <c r="C127" i="1"/>
  <c r="E127" i="1" s="1"/>
  <c r="C126" i="1"/>
  <c r="E126" i="1" s="1"/>
  <c r="C190" i="1" l="1"/>
  <c r="E190" i="1" s="1"/>
  <c r="C189" i="1"/>
  <c r="C184" i="1"/>
  <c r="E184" i="1" s="1"/>
  <c r="C183" i="1"/>
  <c r="E183" i="1" s="1"/>
  <c r="C182" i="1"/>
  <c r="E182" i="1" s="1"/>
  <c r="D52" i="1" s="1"/>
  <c r="E52" i="1" s="1"/>
  <c r="C186" i="1"/>
  <c r="E186" i="1" s="1"/>
  <c r="C185" i="1"/>
  <c r="E185" i="1" s="1"/>
  <c r="C192" i="1"/>
  <c r="E192" i="1" s="1"/>
  <c r="C191" i="1"/>
  <c r="E191" i="1" s="1"/>
  <c r="C193" i="1"/>
  <c r="E193" i="1" s="1"/>
  <c r="C188" i="1"/>
  <c r="E188" i="1" s="1"/>
  <c r="C187" i="1"/>
  <c r="E187" i="1" s="1"/>
  <c r="D173" i="1"/>
  <c r="I46" i="1"/>
  <c r="I51" i="1" s="1"/>
  <c r="H51" i="1"/>
  <c r="AC46" i="1"/>
  <c r="AC51" i="1" s="1"/>
  <c r="R46" i="1"/>
  <c r="R51" i="1" s="1"/>
  <c r="AY46" i="1"/>
  <c r="F47" i="1"/>
  <c r="F48" i="1" s="1"/>
  <c r="E48" i="1"/>
  <c r="AN46" i="1"/>
  <c r="E189" i="1"/>
  <c r="D49" i="1" l="1"/>
  <c r="E49" i="1" s="1"/>
  <c r="F49" i="1" s="1"/>
  <c r="G49" i="1" s="1"/>
  <c r="H49" i="1" s="1"/>
  <c r="I49" i="1" s="1"/>
  <c r="J49" i="1" s="1"/>
  <c r="K49" i="1" s="1"/>
  <c r="L49" i="1" s="1"/>
  <c r="M49" i="1" s="1"/>
  <c r="N49" i="1" s="1"/>
  <c r="O49" i="1" s="1"/>
  <c r="P49" i="1" s="1"/>
  <c r="Q49" i="1" s="1"/>
  <c r="R49" i="1" s="1"/>
  <c r="S49" i="1" s="1"/>
  <c r="T49" i="1" s="1"/>
  <c r="U49" i="1" s="1"/>
  <c r="V49" i="1" s="1"/>
  <c r="W49" i="1" s="1"/>
  <c r="X49" i="1" s="1"/>
  <c r="Y49" i="1" s="1"/>
  <c r="Z49" i="1" s="1"/>
  <c r="AA49" i="1" s="1"/>
  <c r="AB49" i="1" s="1"/>
  <c r="AC49" i="1" s="1"/>
  <c r="AD49" i="1" s="1"/>
  <c r="AE49" i="1" s="1"/>
  <c r="AF49" i="1" s="1"/>
  <c r="AG49" i="1" s="1"/>
  <c r="AH49" i="1" s="1"/>
  <c r="AI49" i="1" s="1"/>
  <c r="AJ49" i="1" s="1"/>
  <c r="AK49" i="1" s="1"/>
  <c r="AL49" i="1" s="1"/>
  <c r="AM49" i="1" s="1"/>
  <c r="AN49" i="1" s="1"/>
  <c r="AO49" i="1" s="1"/>
  <c r="AP49" i="1" s="1"/>
  <c r="AQ49" i="1" s="1"/>
  <c r="AR49" i="1" s="1"/>
  <c r="AS49" i="1" s="1"/>
  <c r="AT49" i="1" s="1"/>
  <c r="AU49" i="1" s="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BP49" i="1" s="1"/>
  <c r="BQ49" i="1" s="1"/>
  <c r="BR49" i="1" s="1"/>
  <c r="BS49" i="1" s="1"/>
  <c r="BT49" i="1" s="1"/>
  <c r="BU49" i="1" s="1"/>
  <c r="BV49" i="1" s="1"/>
  <c r="BW49" i="1" s="1"/>
  <c r="BX49" i="1" s="1"/>
  <c r="BY49" i="1" s="1"/>
  <c r="BZ49" i="1" s="1"/>
  <c r="CA49" i="1" s="1"/>
  <c r="CB49" i="1" s="1"/>
  <c r="CC49" i="1" s="1"/>
  <c r="CD49" i="1" s="1"/>
  <c r="CE49" i="1" s="1"/>
  <c r="CF49" i="1" s="1"/>
  <c r="CG49" i="1" s="1"/>
  <c r="CH49" i="1" s="1"/>
  <c r="CI49" i="1" s="1"/>
  <c r="CJ49" i="1" s="1"/>
  <c r="CK49" i="1" s="1"/>
  <c r="CL49" i="1" s="1"/>
  <c r="CM49" i="1" s="1"/>
  <c r="CN49" i="1" s="1"/>
  <c r="CO49" i="1" s="1"/>
  <c r="CP49" i="1" s="1"/>
  <c r="CQ49" i="1" s="1"/>
  <c r="CR49" i="1" s="1"/>
  <c r="CS49" i="1" s="1"/>
  <c r="CT49" i="1" s="1"/>
  <c r="CU49" i="1" s="1"/>
  <c r="CV49" i="1" s="1"/>
  <c r="CW49" i="1" s="1"/>
  <c r="CX49" i="1" s="1"/>
  <c r="CY49" i="1" s="1"/>
  <c r="CZ49" i="1" s="1"/>
  <c r="DA49" i="1" s="1"/>
  <c r="DB49" i="1" s="1"/>
  <c r="DC49" i="1" s="1"/>
  <c r="DD49" i="1" s="1"/>
  <c r="DE49" i="1" s="1"/>
  <c r="DF49" i="1" s="1"/>
  <c r="DG49" i="1" s="1"/>
  <c r="DH49" i="1" s="1"/>
  <c r="DI49" i="1" s="1"/>
  <c r="DJ49" i="1" s="1"/>
  <c r="DK49" i="1" s="1"/>
  <c r="DL49" i="1" s="1"/>
  <c r="DM49" i="1" s="1"/>
  <c r="DN49" i="1" s="1"/>
  <c r="DO49" i="1" s="1"/>
  <c r="DP49" i="1" s="1"/>
  <c r="DQ49" i="1" s="1"/>
  <c r="DR49" i="1" s="1"/>
  <c r="DS49" i="1" s="1"/>
  <c r="DT49" i="1" s="1"/>
  <c r="DU49" i="1" s="1"/>
  <c r="DV49" i="1" s="1"/>
  <c r="DW49" i="1" s="1"/>
  <c r="DX49" i="1" s="1"/>
  <c r="DY49" i="1" s="1"/>
  <c r="DZ49" i="1" s="1"/>
  <c r="EA49" i="1" s="1"/>
  <c r="EB49" i="1" s="1"/>
  <c r="EC49" i="1" s="1"/>
  <c r="ED49" i="1" s="1"/>
  <c r="EE49" i="1" s="1"/>
  <c r="EF49" i="1" s="1"/>
  <c r="EG49" i="1" s="1"/>
  <c r="EH49" i="1" s="1"/>
  <c r="EI49" i="1" s="1"/>
  <c r="EJ49" i="1" s="1"/>
  <c r="EK49" i="1" s="1"/>
  <c r="EL49" i="1" s="1"/>
  <c r="EM49" i="1" s="1"/>
  <c r="EN49" i="1" s="1"/>
  <c r="EO49" i="1" s="1"/>
  <c r="EP49" i="1" s="1"/>
  <c r="EQ49" i="1" s="1"/>
  <c r="BK46" i="1"/>
  <c r="BK51" i="1" s="1"/>
  <c r="AY51" i="1"/>
  <c r="AZ46" i="1"/>
  <c r="AZ51" i="1" s="1"/>
  <c r="AN51" i="1"/>
  <c r="BW46" i="1"/>
  <c r="BW51" i="1" s="1"/>
  <c r="G47" i="1"/>
  <c r="AO46" i="1"/>
  <c r="AD46" i="1"/>
  <c r="AD51" i="1" s="1"/>
  <c r="F52" i="1"/>
  <c r="H47" i="1"/>
  <c r="G48" i="1"/>
  <c r="S46" i="1"/>
  <c r="S51" i="1" s="1"/>
  <c r="BA46" i="1" l="1"/>
  <c r="BA51" i="1" s="1"/>
  <c r="AO51" i="1"/>
  <c r="BL46" i="1"/>
  <c r="BL51" i="1" s="1"/>
  <c r="G52" i="1"/>
  <c r="CI46" i="1"/>
  <c r="CI51" i="1" s="1"/>
  <c r="AE46" i="1"/>
  <c r="AE51" i="1" s="1"/>
  <c r="AP46" i="1"/>
  <c r="T46" i="1"/>
  <c r="T51" i="1" s="1"/>
  <c r="H48" i="1"/>
  <c r="BX46" i="1" l="1"/>
  <c r="BX51" i="1" s="1"/>
  <c r="BM46" i="1"/>
  <c r="BM51" i="1" s="1"/>
  <c r="BB46" i="1"/>
  <c r="BB51" i="1" s="1"/>
  <c r="AP51" i="1"/>
  <c r="H52" i="1"/>
  <c r="BY46" i="1"/>
  <c r="BY51" i="1" s="1"/>
  <c r="BN46" i="1"/>
  <c r="BN51" i="1" s="1"/>
  <c r="CU46" i="1"/>
  <c r="CU51" i="1" s="1"/>
  <c r="CJ46" i="1"/>
  <c r="CJ51" i="1" s="1"/>
  <c r="AQ46" i="1"/>
  <c r="AF46" i="1"/>
  <c r="AF51" i="1" s="1"/>
  <c r="J46" i="1"/>
  <c r="J51" i="1" s="1"/>
  <c r="U46" i="1"/>
  <c r="U51" i="1" s="1"/>
  <c r="I47" i="1"/>
  <c r="BC46" i="1" l="1"/>
  <c r="BC51" i="1" s="1"/>
  <c r="AQ51" i="1"/>
  <c r="I52" i="1"/>
  <c r="CK46" i="1"/>
  <c r="CK51" i="1" s="1"/>
  <c r="DG46" i="1"/>
  <c r="DG51" i="1" s="1"/>
  <c r="BZ46" i="1"/>
  <c r="BZ51" i="1" s="1"/>
  <c r="CV46" i="1"/>
  <c r="CV51" i="1" s="1"/>
  <c r="J47" i="1"/>
  <c r="J48" i="1" s="1"/>
  <c r="I48" i="1"/>
  <c r="AG46" i="1"/>
  <c r="AG51" i="1" s="1"/>
  <c r="K46" i="1"/>
  <c r="K51" i="1" s="1"/>
  <c r="V46" i="1"/>
  <c r="V51" i="1" s="1"/>
  <c r="AR46" i="1"/>
  <c r="BO46" i="1" l="1"/>
  <c r="BO51" i="1" s="1"/>
  <c r="BD46" i="1"/>
  <c r="BD51" i="1" s="1"/>
  <c r="AR51" i="1"/>
  <c r="J52" i="1"/>
  <c r="DH46" i="1"/>
  <c r="DH51" i="1" s="1"/>
  <c r="DS46" i="1"/>
  <c r="DS51" i="1" s="1"/>
  <c r="CW46" i="1"/>
  <c r="CW51" i="1" s="1"/>
  <c r="BP46" i="1"/>
  <c r="BP51" i="1" s="1"/>
  <c r="CL46" i="1"/>
  <c r="CL51" i="1" s="1"/>
  <c r="K47" i="1"/>
  <c r="AH46" i="1"/>
  <c r="AH51" i="1" s="1"/>
  <c r="AS46" i="1"/>
  <c r="L46" i="1"/>
  <c r="L51" i="1" s="1"/>
  <c r="K48" i="1"/>
  <c r="W46" i="1"/>
  <c r="W51" i="1" s="1"/>
  <c r="CA46" i="1" l="1"/>
  <c r="CA51" i="1" s="1"/>
  <c r="BE46" i="1"/>
  <c r="BE51" i="1" s="1"/>
  <c r="AS51" i="1"/>
  <c r="K52" i="1"/>
  <c r="CM46" i="1"/>
  <c r="CM51" i="1" s="1"/>
  <c r="CX46" i="1"/>
  <c r="CX51" i="1" s="1"/>
  <c r="CB46" i="1"/>
  <c r="CB51" i="1" s="1"/>
  <c r="EE46" i="1"/>
  <c r="EE51" i="1" s="1"/>
  <c r="DI46" i="1"/>
  <c r="DI51" i="1" s="1"/>
  <c r="DT46" i="1"/>
  <c r="DT51" i="1" s="1"/>
  <c r="M46" i="1"/>
  <c r="M51" i="1" s="1"/>
  <c r="X46" i="1"/>
  <c r="X51" i="1" s="1"/>
  <c r="AI46" i="1"/>
  <c r="AI51" i="1" s="1"/>
  <c r="AT46" i="1"/>
  <c r="L47" i="1"/>
  <c r="M47" i="1" s="1"/>
  <c r="BQ46" i="1" l="1"/>
  <c r="BQ51" i="1" s="1"/>
  <c r="BF46" i="1"/>
  <c r="BF51" i="1" s="1"/>
  <c r="AT51" i="1"/>
  <c r="L52" i="1"/>
  <c r="EF46" i="1"/>
  <c r="EF51" i="1" s="1"/>
  <c r="BR46" i="1"/>
  <c r="BR51" i="1" s="1"/>
  <c r="DU46" i="1"/>
  <c r="DU51" i="1" s="1"/>
  <c r="CC46" i="1"/>
  <c r="CC51" i="1" s="1"/>
  <c r="CN46" i="1"/>
  <c r="CN51" i="1" s="1"/>
  <c r="CY46" i="1"/>
  <c r="CY51" i="1" s="1"/>
  <c r="EQ46" i="1"/>
  <c r="EQ51" i="1" s="1"/>
  <c r="DJ46" i="1"/>
  <c r="DJ51" i="1" s="1"/>
  <c r="L48" i="1"/>
  <c r="AU46" i="1"/>
  <c r="AJ46" i="1"/>
  <c r="AJ51" i="1" s="1"/>
  <c r="N46" i="1"/>
  <c r="N51" i="1" s="1"/>
  <c r="M48" i="1"/>
  <c r="Y46" i="1"/>
  <c r="Y51" i="1" s="1"/>
  <c r="BG46" i="1" l="1"/>
  <c r="BG51" i="1" s="1"/>
  <c r="AU51" i="1"/>
  <c r="M52" i="1"/>
  <c r="CD46" i="1"/>
  <c r="CD51" i="1" s="1"/>
  <c r="CZ46" i="1"/>
  <c r="CZ51" i="1" s="1"/>
  <c r="EG46" i="1"/>
  <c r="EG51" i="1" s="1"/>
  <c r="DV46" i="1"/>
  <c r="DV51" i="1" s="1"/>
  <c r="DK46" i="1"/>
  <c r="DK51" i="1" s="1"/>
  <c r="CO46" i="1"/>
  <c r="CO51" i="1" s="1"/>
  <c r="AV46" i="1"/>
  <c r="Z46" i="1"/>
  <c r="Z51" i="1" s="1"/>
  <c r="AK46" i="1"/>
  <c r="AK51" i="1" s="1"/>
  <c r="N47" i="1"/>
  <c r="O47" i="1" s="1"/>
  <c r="BS46" i="1" l="1"/>
  <c r="BS51" i="1" s="1"/>
  <c r="BH46" i="1"/>
  <c r="BH51" i="1" s="1"/>
  <c r="AV51" i="1"/>
  <c r="N52" i="1"/>
  <c r="O52" i="1" s="1"/>
  <c r="P52" i="1" s="1"/>
  <c r="Q52" i="1" s="1"/>
  <c r="R52" i="1" s="1"/>
  <c r="S52" i="1" s="1"/>
  <c r="T52" i="1" s="1"/>
  <c r="U52" i="1" s="1"/>
  <c r="V52" i="1" s="1"/>
  <c r="W52" i="1" s="1"/>
  <c r="X52" i="1" s="1"/>
  <c r="Y52" i="1" s="1"/>
  <c r="DW46" i="1"/>
  <c r="DW51" i="1" s="1"/>
  <c r="BT46" i="1"/>
  <c r="BT51" i="1" s="1"/>
  <c r="EH46" i="1"/>
  <c r="EH51" i="1" s="1"/>
  <c r="DA46" i="1"/>
  <c r="DA51" i="1" s="1"/>
  <c r="DL46" i="1"/>
  <c r="DL51" i="1" s="1"/>
  <c r="CP46" i="1"/>
  <c r="CP51" i="1" s="1"/>
  <c r="P47" i="1"/>
  <c r="O48" i="1"/>
  <c r="N48" i="1"/>
  <c r="AW46" i="1"/>
  <c r="AL46" i="1"/>
  <c r="AL51" i="1" s="1"/>
  <c r="CE46" i="1" l="1"/>
  <c r="CE51" i="1" s="1"/>
  <c r="BI46" i="1"/>
  <c r="BI51" i="1" s="1"/>
  <c r="AW51" i="1"/>
  <c r="DB46" i="1"/>
  <c r="DB51" i="1" s="1"/>
  <c r="DM46" i="1"/>
  <c r="DM51" i="1" s="1"/>
  <c r="BU46" i="1"/>
  <c r="BU51" i="1" s="1"/>
  <c r="DX46" i="1"/>
  <c r="DX51" i="1" s="1"/>
  <c r="CF46" i="1"/>
  <c r="CF51" i="1" s="1"/>
  <c r="EI46" i="1"/>
  <c r="EI51" i="1" s="1"/>
  <c r="AX46" i="1"/>
  <c r="Q47" i="1"/>
  <c r="P48" i="1"/>
  <c r="Z52" i="1"/>
  <c r="AA52" i="1" s="1"/>
  <c r="AB52" i="1" s="1"/>
  <c r="AC52" i="1" s="1"/>
  <c r="AD52" i="1" s="1"/>
  <c r="AE52" i="1" s="1"/>
  <c r="AF52" i="1" s="1"/>
  <c r="AG52" i="1" s="1"/>
  <c r="AH52" i="1" s="1"/>
  <c r="AI52" i="1" s="1"/>
  <c r="AJ52" i="1" s="1"/>
  <c r="AK52" i="1" s="1"/>
  <c r="AL52" i="1" s="1"/>
  <c r="AM52" i="1" s="1"/>
  <c r="AN52" i="1" s="1"/>
  <c r="AO52" i="1" s="1"/>
  <c r="AP52" i="1" s="1"/>
  <c r="AQ52" i="1" s="1"/>
  <c r="AR52" i="1" s="1"/>
  <c r="AS52" i="1" s="1"/>
  <c r="AT52" i="1" s="1"/>
  <c r="AU52" i="1" s="1"/>
  <c r="AV52" i="1" s="1"/>
  <c r="AW52" i="1" l="1"/>
  <c r="CQ46" i="1"/>
  <c r="CQ51" i="1" s="1"/>
  <c r="BJ46" i="1"/>
  <c r="BJ51" i="1" s="1"/>
  <c r="AX51" i="1"/>
  <c r="DY46" i="1"/>
  <c r="DY51" i="1" s="1"/>
  <c r="EJ46" i="1"/>
  <c r="EJ51" i="1" s="1"/>
  <c r="CG46" i="1"/>
  <c r="CG51" i="1" s="1"/>
  <c r="CR46" i="1"/>
  <c r="CR51" i="1" s="1"/>
  <c r="DC46" i="1"/>
  <c r="DC51" i="1" s="1"/>
  <c r="DN46" i="1"/>
  <c r="DN51" i="1" s="1"/>
  <c r="R47" i="1"/>
  <c r="Q48" i="1"/>
  <c r="AX52" i="1" l="1"/>
  <c r="AY52" i="1" s="1"/>
  <c r="AZ52" i="1" s="1"/>
  <c r="BA52" i="1" s="1"/>
  <c r="BB52" i="1" s="1"/>
  <c r="BC52" i="1" s="1"/>
  <c r="BD52" i="1" s="1"/>
  <c r="BE52" i="1" s="1"/>
  <c r="BF52" i="1" s="1"/>
  <c r="BG52" i="1" s="1"/>
  <c r="BH52" i="1" s="1"/>
  <c r="BI52" i="1" s="1"/>
  <c r="BJ52" i="1" s="1"/>
  <c r="BK52" i="1" s="1"/>
  <c r="BL52" i="1" s="1"/>
  <c r="BM52" i="1" s="1"/>
  <c r="BN52" i="1" s="1"/>
  <c r="BO52" i="1" s="1"/>
  <c r="BP52" i="1" s="1"/>
  <c r="BQ52" i="1" s="1"/>
  <c r="BR52" i="1" s="1"/>
  <c r="BS52" i="1" s="1"/>
  <c r="BT52" i="1" s="1"/>
  <c r="BU52" i="1" s="1"/>
  <c r="BV52" i="1" s="1"/>
  <c r="BW52" i="1" s="1"/>
  <c r="BX52" i="1" s="1"/>
  <c r="BY52" i="1" s="1"/>
  <c r="BZ52" i="1" s="1"/>
  <c r="CA52" i="1" s="1"/>
  <c r="CB52" i="1" s="1"/>
  <c r="CC52" i="1" s="1"/>
  <c r="CD52" i="1" s="1"/>
  <c r="CE52" i="1" s="1"/>
  <c r="CF52" i="1" s="1"/>
  <c r="CG52" i="1" s="1"/>
  <c r="BV46" i="1"/>
  <c r="BV51" i="1" s="1"/>
  <c r="DZ46" i="1"/>
  <c r="DZ51" i="1" s="1"/>
  <c r="DD46" i="1"/>
  <c r="DD51" i="1" s="1"/>
  <c r="EK46" i="1"/>
  <c r="EK51" i="1" s="1"/>
  <c r="DO46" i="1"/>
  <c r="DO51" i="1" s="1"/>
  <c r="CS46" i="1"/>
  <c r="CS51" i="1" s="1"/>
  <c r="CH46" i="1"/>
  <c r="CH51" i="1" s="1"/>
  <c r="S47" i="1"/>
  <c r="R48" i="1"/>
  <c r="DP46" i="1" l="1"/>
  <c r="DP51" i="1" s="1"/>
  <c r="EA46" i="1"/>
  <c r="EA51" i="1" s="1"/>
  <c r="DE46" i="1"/>
  <c r="DE51" i="1" s="1"/>
  <c r="CT46" i="1"/>
  <c r="CT51" i="1" s="1"/>
  <c r="CH52" i="1"/>
  <c r="CI52" i="1" s="1"/>
  <c r="CJ52" i="1" s="1"/>
  <c r="CK52" i="1" s="1"/>
  <c r="CL52" i="1" s="1"/>
  <c r="CM52" i="1" s="1"/>
  <c r="CN52" i="1" s="1"/>
  <c r="CO52" i="1" s="1"/>
  <c r="CP52" i="1" s="1"/>
  <c r="CQ52" i="1" s="1"/>
  <c r="CR52" i="1" s="1"/>
  <c r="CS52" i="1" s="1"/>
  <c r="EL46" i="1"/>
  <c r="EL51" i="1" s="1"/>
  <c r="T47" i="1"/>
  <c r="S48" i="1"/>
  <c r="CT52" i="1" l="1"/>
  <c r="CU52" i="1" s="1"/>
  <c r="CV52" i="1" s="1"/>
  <c r="CW52" i="1" s="1"/>
  <c r="CX52" i="1" s="1"/>
  <c r="CY52" i="1" s="1"/>
  <c r="CZ52" i="1" s="1"/>
  <c r="DA52" i="1" s="1"/>
  <c r="DB52" i="1" s="1"/>
  <c r="DC52" i="1" s="1"/>
  <c r="DD52" i="1" s="1"/>
  <c r="DF46" i="1"/>
  <c r="DF51" i="1" s="1"/>
  <c r="EM46" i="1"/>
  <c r="EM51" i="1" s="1"/>
  <c r="DQ46" i="1"/>
  <c r="DQ51" i="1" s="1"/>
  <c r="EB46" i="1"/>
  <c r="EB51" i="1" s="1"/>
  <c r="U47" i="1"/>
  <c r="T48" i="1"/>
  <c r="DE52" i="1" l="1"/>
  <c r="EC46" i="1"/>
  <c r="EC51" i="1" s="1"/>
  <c r="EN46" i="1"/>
  <c r="EN51" i="1" s="1"/>
  <c r="DR46" i="1"/>
  <c r="DR51" i="1" s="1"/>
  <c r="V47" i="1"/>
  <c r="U48" i="1"/>
  <c r="DF52" i="1" l="1"/>
  <c r="DG52" i="1" s="1"/>
  <c r="DH52" i="1" s="1"/>
  <c r="DI52" i="1" s="1"/>
  <c r="DJ52" i="1" s="1"/>
  <c r="DK52" i="1" s="1"/>
  <c r="DL52" i="1" s="1"/>
  <c r="DM52" i="1" s="1"/>
  <c r="DN52" i="1" s="1"/>
  <c r="DO52" i="1" s="1"/>
  <c r="DP52" i="1" s="1"/>
  <c r="DQ52" i="1" s="1"/>
  <c r="EO46" i="1"/>
  <c r="EO51" i="1" s="1"/>
  <c r="ED46" i="1"/>
  <c r="ED51" i="1" s="1"/>
  <c r="W47" i="1"/>
  <c r="V48" i="1"/>
  <c r="DR52" i="1" l="1"/>
  <c r="DS52" i="1" s="1"/>
  <c r="DT52" i="1" s="1"/>
  <c r="DU52" i="1" s="1"/>
  <c r="DV52" i="1" s="1"/>
  <c r="DW52" i="1" s="1"/>
  <c r="DX52" i="1" s="1"/>
  <c r="DY52" i="1" s="1"/>
  <c r="DZ52" i="1" s="1"/>
  <c r="EA52" i="1" s="1"/>
  <c r="EB52" i="1" s="1"/>
  <c r="EC52" i="1" s="1"/>
  <c r="EP46" i="1"/>
  <c r="EP51" i="1" s="1"/>
  <c r="X47" i="1"/>
  <c r="W48" i="1"/>
  <c r="ED52" i="1" l="1"/>
  <c r="EE52" i="1" s="1"/>
  <c r="EF52" i="1" s="1"/>
  <c r="EG52" i="1" s="1"/>
  <c r="EH52" i="1" s="1"/>
  <c r="EI52" i="1" s="1"/>
  <c r="EJ52" i="1" s="1"/>
  <c r="EK52" i="1" s="1"/>
  <c r="EL52" i="1" s="1"/>
  <c r="EM52" i="1" s="1"/>
  <c r="EN52" i="1" s="1"/>
  <c r="EO52" i="1" s="1"/>
  <c r="EP52" i="1" s="1"/>
  <c r="EQ52" i="1" s="1"/>
  <c r="Y47" i="1"/>
  <c r="X48" i="1"/>
  <c r="Z47" i="1" l="1"/>
  <c r="Y48" i="1"/>
  <c r="AA47" i="1" l="1"/>
  <c r="Z48" i="1"/>
  <c r="AB47" i="1" l="1"/>
  <c r="AA48" i="1"/>
  <c r="AC47" i="1" l="1"/>
  <c r="AB48" i="1"/>
  <c r="AD47" i="1" l="1"/>
  <c r="AC48" i="1"/>
  <c r="AE47" i="1" l="1"/>
  <c r="AD48" i="1"/>
  <c r="AF47" i="1" l="1"/>
  <c r="AE48" i="1"/>
  <c r="AG47" i="1" l="1"/>
  <c r="AF48" i="1"/>
  <c r="AH47" i="1" l="1"/>
  <c r="AG48" i="1"/>
  <c r="AI47" i="1" l="1"/>
  <c r="AH48" i="1"/>
  <c r="AJ47" i="1" l="1"/>
  <c r="AI48" i="1"/>
  <c r="AK47" i="1" l="1"/>
  <c r="AJ48" i="1"/>
  <c r="AL47" i="1" l="1"/>
  <c r="AK48" i="1"/>
  <c r="AM47" i="1" l="1"/>
  <c r="AL48" i="1"/>
  <c r="AN47" i="1" l="1"/>
  <c r="AM48" i="1"/>
  <c r="AO47" i="1" l="1"/>
  <c r="AN48" i="1"/>
  <c r="AP47" i="1" l="1"/>
  <c r="AO48" i="1"/>
  <c r="AQ47" i="1" l="1"/>
  <c r="AP48" i="1"/>
  <c r="AR47" i="1" l="1"/>
  <c r="AQ48" i="1"/>
  <c r="AS47" i="1" l="1"/>
  <c r="AR48" i="1"/>
  <c r="AT47" i="1" l="1"/>
  <c r="AS48" i="1"/>
  <c r="AU47" i="1" l="1"/>
  <c r="AT48" i="1"/>
  <c r="AV47" i="1" l="1"/>
  <c r="AU48" i="1"/>
  <c r="AW47" i="1" l="1"/>
  <c r="AV48" i="1"/>
  <c r="AX47" i="1" l="1"/>
  <c r="AW48" i="1"/>
  <c r="AY47" i="1" l="1"/>
  <c r="AX48" i="1"/>
  <c r="AY48" i="1" l="1"/>
  <c r="AZ47" i="1"/>
  <c r="AZ48" i="1" l="1"/>
  <c r="BA47" i="1"/>
  <c r="BA48" i="1" l="1"/>
  <c r="BB47" i="1"/>
  <c r="BB48" i="1" l="1"/>
  <c r="BC47" i="1"/>
  <c r="BC48" i="1" l="1"/>
  <c r="BD47" i="1"/>
  <c r="BD48" i="1" l="1"/>
  <c r="BE47" i="1"/>
  <c r="BE48" i="1" l="1"/>
  <c r="BF47" i="1"/>
  <c r="BF48" i="1" l="1"/>
  <c r="BG47" i="1"/>
  <c r="BG48" i="1" l="1"/>
  <c r="BH47" i="1"/>
  <c r="BH48" i="1" l="1"/>
  <c r="BI47" i="1"/>
  <c r="BI48" i="1" l="1"/>
  <c r="BJ47" i="1"/>
  <c r="BK47" i="1" l="1"/>
  <c r="BJ48" i="1"/>
  <c r="BL47" i="1" l="1"/>
  <c r="BK48" i="1"/>
  <c r="BM47" i="1" l="1"/>
  <c r="BL48" i="1"/>
  <c r="BM48" i="1" l="1"/>
  <c r="BN47" i="1"/>
  <c r="BO47" i="1" l="1"/>
  <c r="BN48" i="1"/>
  <c r="BP47" i="1" l="1"/>
  <c r="BO48" i="1"/>
  <c r="BQ47" i="1" l="1"/>
  <c r="BP48" i="1"/>
  <c r="BR47" i="1" l="1"/>
  <c r="BQ48" i="1"/>
  <c r="BR48" i="1" l="1"/>
  <c r="BS47" i="1"/>
  <c r="BS48" i="1" l="1"/>
  <c r="BT47" i="1"/>
  <c r="BT48" i="1" l="1"/>
  <c r="BU47" i="1"/>
  <c r="BV47" i="1" l="1"/>
  <c r="BU48" i="1"/>
  <c r="BV48" i="1" l="1"/>
  <c r="BW47" i="1"/>
  <c r="BX47" i="1" l="1"/>
  <c r="BW48" i="1"/>
  <c r="BY47" i="1" l="1"/>
  <c r="BX48" i="1"/>
  <c r="BY48" i="1" l="1"/>
  <c r="BZ47" i="1"/>
  <c r="CA47" i="1" l="1"/>
  <c r="BZ48" i="1"/>
  <c r="CB47" i="1" l="1"/>
  <c r="CA48" i="1"/>
  <c r="CC47" i="1" l="1"/>
  <c r="CB48" i="1"/>
  <c r="CC48" i="1" l="1"/>
  <c r="CD47" i="1"/>
  <c r="CD48" i="1" l="1"/>
  <c r="CE47" i="1"/>
  <c r="CF47" i="1" l="1"/>
  <c r="CE48" i="1"/>
  <c r="CG47" i="1" l="1"/>
  <c r="CF48" i="1"/>
  <c r="CG48" i="1" l="1"/>
  <c r="CH47" i="1"/>
  <c r="CH48" i="1" l="1"/>
  <c r="CI47" i="1"/>
  <c r="CJ47" i="1" l="1"/>
  <c r="CI48" i="1"/>
  <c r="CJ48" i="1" l="1"/>
  <c r="CK47" i="1"/>
  <c r="CK48" i="1" l="1"/>
  <c r="CL47" i="1"/>
  <c r="CL48" i="1" l="1"/>
  <c r="CM47" i="1"/>
  <c r="CN47" i="1" l="1"/>
  <c r="CM48" i="1"/>
  <c r="CO47" i="1" l="1"/>
  <c r="CN48" i="1"/>
  <c r="CO48" i="1" l="1"/>
  <c r="CP47" i="1"/>
  <c r="CQ47" i="1" l="1"/>
  <c r="CP48" i="1"/>
  <c r="CR47" i="1" l="1"/>
  <c r="CQ48" i="1"/>
  <c r="CS47" i="1" l="1"/>
  <c r="CR48" i="1"/>
  <c r="CS48" i="1" l="1"/>
  <c r="CT47" i="1"/>
  <c r="CU47" i="1" l="1"/>
  <c r="CT48" i="1"/>
  <c r="CV47" i="1" l="1"/>
  <c r="CU48" i="1"/>
  <c r="CW47" i="1" l="1"/>
  <c r="CV48" i="1"/>
  <c r="CW48" i="1" l="1"/>
  <c r="CX47" i="1"/>
  <c r="CX48" i="1" l="1"/>
  <c r="CY47" i="1"/>
  <c r="CZ47" i="1" l="1"/>
  <c r="CY48" i="1"/>
  <c r="CZ48" i="1" l="1"/>
  <c r="DA47" i="1"/>
  <c r="DA48" i="1" l="1"/>
  <c r="DB47" i="1"/>
  <c r="DB48" i="1" l="1"/>
  <c r="DC47" i="1"/>
  <c r="DD47" i="1" l="1"/>
  <c r="DC48" i="1"/>
  <c r="DE47" i="1" l="1"/>
  <c r="DD48" i="1"/>
  <c r="DE48" i="1" l="1"/>
  <c r="DF47" i="1"/>
  <c r="DF48" i="1" l="1"/>
  <c r="DG47" i="1"/>
  <c r="DH47" i="1" l="1"/>
  <c r="DG48" i="1"/>
  <c r="DH48" i="1" l="1"/>
  <c r="DI47" i="1"/>
  <c r="DI48" i="1" l="1"/>
  <c r="DJ47" i="1"/>
  <c r="DJ48" i="1" l="1"/>
  <c r="DK47" i="1"/>
  <c r="DL47" i="1" l="1"/>
  <c r="DK48" i="1"/>
  <c r="DM47" i="1" l="1"/>
  <c r="DL48" i="1"/>
  <c r="DM48" i="1" l="1"/>
  <c r="DN47" i="1"/>
  <c r="DN48" i="1" l="1"/>
  <c r="DO47" i="1"/>
  <c r="DP47" i="1" l="1"/>
  <c r="DO48" i="1"/>
  <c r="DP48" i="1" l="1"/>
  <c r="DQ47" i="1"/>
  <c r="DQ48" i="1" l="1"/>
  <c r="DR47" i="1"/>
  <c r="DR48" i="1" l="1"/>
  <c r="DS47" i="1"/>
  <c r="DS48" i="1" l="1"/>
  <c r="DT47" i="1"/>
  <c r="DT48" i="1" l="1"/>
  <c r="DU47" i="1"/>
  <c r="DU48" i="1" l="1"/>
  <c r="DV47" i="1"/>
  <c r="DW47" i="1" l="1"/>
  <c r="DV48" i="1"/>
  <c r="DX47" i="1" l="1"/>
  <c r="DW48" i="1"/>
  <c r="DY47" i="1" l="1"/>
  <c r="DX48" i="1"/>
  <c r="DY48" i="1" l="1"/>
  <c r="DZ47" i="1"/>
  <c r="DZ48" i="1" l="1"/>
  <c r="EA47" i="1"/>
  <c r="EB47" i="1" l="1"/>
  <c r="EA48" i="1"/>
  <c r="EC47" i="1" l="1"/>
  <c r="EB48" i="1"/>
  <c r="EC48" i="1" l="1"/>
  <c r="ED47" i="1"/>
  <c r="ED48" i="1" l="1"/>
  <c r="EE47" i="1"/>
  <c r="EF47" i="1" l="1"/>
  <c r="EE48" i="1"/>
  <c r="EF48" i="1" l="1"/>
  <c r="EG47" i="1"/>
  <c r="EG48" i="1" l="1"/>
  <c r="EH47" i="1"/>
  <c r="EH48" i="1" l="1"/>
  <c r="EI47" i="1"/>
  <c r="EI48" i="1" l="1"/>
  <c r="EJ47" i="1"/>
  <c r="EK47" i="1" l="1"/>
  <c r="EJ48" i="1"/>
  <c r="EK48" i="1" l="1"/>
  <c r="EL47" i="1"/>
  <c r="EM47" i="1" l="1"/>
  <c r="EL48" i="1"/>
  <c r="EN47" i="1" l="1"/>
  <c r="EM48" i="1"/>
  <c r="EO47" i="1" l="1"/>
  <c r="EN48" i="1"/>
  <c r="EO48" i="1" l="1"/>
  <c r="EP47" i="1"/>
  <c r="EQ47" i="1" l="1"/>
  <c r="EQ48" i="1" s="1"/>
  <c r="EP48" i="1"/>
</calcChain>
</file>

<file path=xl/sharedStrings.xml><?xml version="1.0" encoding="utf-8"?>
<sst xmlns="http://schemas.openxmlformats.org/spreadsheetml/2006/main" count="186" uniqueCount="126">
  <si>
    <t>Gas</t>
  </si>
  <si>
    <t>Service and Parts</t>
  </si>
  <si>
    <t>Cell Phones</t>
  </si>
  <si>
    <t>Utilities</t>
  </si>
  <si>
    <t>Groceries</t>
  </si>
  <si>
    <t>Charity/Gifts</t>
  </si>
  <si>
    <t>Kid Expenses</t>
  </si>
  <si>
    <t>Pet Expenses</t>
  </si>
  <si>
    <t>Clothes</t>
  </si>
  <si>
    <t>Home Improvement</t>
  </si>
  <si>
    <t>Entertainment</t>
  </si>
  <si>
    <t>Internet</t>
  </si>
  <si>
    <t>Other</t>
  </si>
  <si>
    <t>House Payment</t>
  </si>
  <si>
    <t>Total</t>
  </si>
  <si>
    <t>Typical Monthly Budget</t>
  </si>
  <si>
    <t>Irregular Monthly Expenses</t>
  </si>
  <si>
    <t>May</t>
  </si>
  <si>
    <t>Regular Montly Expense</t>
  </si>
  <si>
    <t>Main Job 2</t>
  </si>
  <si>
    <t>Amount</t>
  </si>
  <si>
    <t>Interest</t>
  </si>
  <si>
    <t>Total/Avg Int</t>
  </si>
  <si>
    <t>401k</t>
  </si>
  <si>
    <t>Auto Insurance</t>
  </si>
  <si>
    <t>Health Insurance</t>
  </si>
  <si>
    <t>Vision Insurance</t>
  </si>
  <si>
    <t>Dental Insurance</t>
  </si>
  <si>
    <t>Total Before Tax</t>
  </si>
  <si>
    <t>Take Home Pay Summary</t>
  </si>
  <si>
    <t>Comment</t>
  </si>
  <si>
    <t>Property tax; vacation</t>
  </si>
  <si>
    <t>Rental property tax</t>
  </si>
  <si>
    <t>Primary house property tax</t>
  </si>
  <si>
    <t>Homeowners' Insurance</t>
  </si>
  <si>
    <t>Christmas</t>
  </si>
  <si>
    <t>Expense Estimates by Month</t>
  </si>
  <si>
    <t>Income Estimates by Month</t>
  </si>
  <si>
    <t>Regular Monthly Income</t>
  </si>
  <si>
    <t>Irregular Income</t>
  </si>
  <si>
    <t>Total Monthly Expense</t>
  </si>
  <si>
    <t>Three paycheck month</t>
  </si>
  <si>
    <t>Total Monthly Income</t>
  </si>
  <si>
    <t>HSA</t>
  </si>
  <si>
    <t>Mortgage Summary</t>
  </si>
  <si>
    <t>Mortgage 2</t>
  </si>
  <si>
    <t>Mortgage 3</t>
  </si>
  <si>
    <t>Main Mortgage</t>
  </si>
  <si>
    <t>Student Loan</t>
  </si>
  <si>
    <t>Car Payment</t>
  </si>
  <si>
    <t>Credit Card Payments</t>
  </si>
  <si>
    <t>Other Debt Pmnts</t>
  </si>
  <si>
    <t>Weekly</t>
  </si>
  <si>
    <t>Bi-Weekly</t>
  </si>
  <si>
    <t>Monthly</t>
  </si>
  <si>
    <t>Payment Frequency</t>
  </si>
  <si>
    <t>Tax %</t>
  </si>
  <si>
    <t>Main Job 1 (before tax)</t>
  </si>
  <si>
    <t>Taxes</t>
  </si>
  <si>
    <t>Job 1 Earnings After Tax</t>
  </si>
  <si>
    <t>Job 2 Earnings After Tax</t>
  </si>
  <si>
    <t>Website (after tax)</t>
  </si>
  <si>
    <t>Rental (after tax)</t>
  </si>
  <si>
    <t>Article Writing (after tax)</t>
  </si>
  <si>
    <t>Side Hustles</t>
  </si>
  <si>
    <t>Pay Frequency</t>
  </si>
  <si>
    <t>Jobs and Deductions</t>
  </si>
  <si>
    <t>Monthly Pay After Tax</t>
  </si>
  <si>
    <t>Monthly pay</t>
  </si>
  <si>
    <t>Copyright © 2019</t>
  </si>
  <si>
    <t>[Life And My Finances]</t>
  </si>
  <si>
    <t>All Right Reserved</t>
  </si>
  <si>
    <t>January</t>
  </si>
  <si>
    <t>February</t>
  </si>
  <si>
    <t>March</t>
  </si>
  <si>
    <t>April</t>
  </si>
  <si>
    <t>June</t>
  </si>
  <si>
    <t>July</t>
  </si>
  <si>
    <t>August</t>
  </si>
  <si>
    <t>September</t>
  </si>
  <si>
    <t>October</t>
  </si>
  <si>
    <t>November</t>
  </si>
  <si>
    <t>December</t>
  </si>
  <si>
    <t>Current Year:</t>
  </si>
  <si>
    <t>Current Month:</t>
  </si>
  <si>
    <t>Savings Balance</t>
  </si>
  <si>
    <t>What This Tool Does:</t>
  </si>
  <si>
    <t>After filling out all the peach cells in this excel tool, you'll</t>
  </si>
  <si>
    <t>see exactly how quickly you could pay off your mortgage!</t>
  </si>
  <si>
    <t xml:space="preserve">In the process, you'll understand your monthly spending, </t>
  </si>
  <si>
    <t xml:space="preserve">your irregular spending months, your regular income, and </t>
  </si>
  <si>
    <t xml:space="preserve">even your irregular income! </t>
  </si>
  <si>
    <t xml:space="preserve">Can you believe this is all in one tool??! </t>
  </si>
  <si>
    <t xml:space="preserve">Make your entries and express your love by visiting our </t>
  </si>
  <si>
    <t>Figure out your income and expenses each month and use all the extra money toward the mortgage! If you did this, how quickly do you think YOU could pay off your mortgage??</t>
  </si>
  <si>
    <t>Mortgage Balance</t>
  </si>
  <si>
    <t>The BEST Mortgage Payoff Tool</t>
  </si>
  <si>
    <t>1) Enter the amount you have in savings below. Every month where your expenses exceed your income, no additional money is paid toward your mortgage, and you savings will go down by the overage.</t>
  </si>
  <si>
    <t>3) Enter your mortgage amounts and interest rates below</t>
  </si>
  <si>
    <t>4) Enter your typical monthly spending below (hint: if you have consumer debt, you should pay that off first!!)</t>
  </si>
  <si>
    <t>5) Enter any additional expenses that you know are coming each month - things like vacations, property tax, insurance, etc.</t>
  </si>
  <si>
    <t>2) Select the current month and year with the drop-down menus below</t>
  </si>
  <si>
    <t>Need to</t>
  </si>
  <si>
    <t>extend this</t>
  </si>
  <si>
    <t xml:space="preserve">chart? </t>
  </si>
  <si>
    <t>Click on it</t>
  </si>
  <si>
    <t>and pull</t>
  </si>
  <si>
    <t>the selection</t>
  </si>
  <si>
    <t xml:space="preserve">to include </t>
  </si>
  <si>
    <t>more months!</t>
  </si>
  <si>
    <t>6) Enter all the details of your income! Here, you can decide to pull more out of your check or less, depending on your house payoff goals!</t>
  </si>
  <si>
    <t>7) Have some additional income coming your way during some months? Enter them in the peach spaces below!</t>
  </si>
  <si>
    <t>**Also, use the drop-down menus to select whether your paychecks come weekly, bi-weekly, or monthly!</t>
  </si>
  <si>
    <t>And that's it!! Scroll back to the top to see your income vs. expense charting and your mortgage payoff chart!</t>
  </si>
  <si>
    <t>*If you have any questions, email me at derek@lifeandmyfinances.com. I'm always happy to help!!</t>
  </si>
  <si>
    <t>website often and constantly talking about us with</t>
  </si>
  <si>
    <t>your friends!</t>
  </si>
  <si>
    <t>Private School #1</t>
  </si>
  <si>
    <t>Private School #2</t>
  </si>
  <si>
    <t>Kid #1 College</t>
  </si>
  <si>
    <t>Kid #2 College</t>
  </si>
  <si>
    <t>Wife b-day celebration</t>
  </si>
  <si>
    <t>Husband b-day celebration</t>
  </si>
  <si>
    <t>Total Income per Month</t>
  </si>
  <si>
    <t xml:space="preserve">bars over on </t>
  </si>
  <si>
    <t>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</si>
</sst>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4"/>
      <color theme="0"/>
      <name val="Calibri"/>
      <family val="2"/>
      <scheme val="minor"/>
    </font>
    <font>
      <sz val="12"/>
      <color theme="0"/>
      <name val="Calibri"/>
      <family val="2"/>
      <scheme val="minor"/>
    </font>
    <font>
      <b/>
      <u/>
      <sz val="11"/>
      <color theme="10"/>
      <name val="Calibri"/>
      <family val="2"/>
      <scheme val="minor"/>
    </font>
    <font>
      <sz val="14"/>
      <name val="Calibri"/>
      <family val="2"/>
      <scheme val="minor"/>
    </font>
    <font>
      <i/>
      <sz val="12"/>
      <color theme="1"/>
      <name val="Calibri"/>
      <family val="2"/>
      <scheme val="minor"/>
    </font>
    <font>
      <b/>
      <sz val="26"/>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87">
    <xf numFmtId="0" fontId="0" fillId="0" borderId="0" xfId="0"/>
    <xf numFmtId="0" fontId="3" fillId="0" borderId="0" xfId="0" applyFont="1"/>
    <xf numFmtId="0" fontId="0" fillId="0" borderId="2" xfId="0" applyBorder="1"/>
    <xf numFmtId="0" fontId="0" fillId="0" borderId="3" xfId="0" applyBorder="1"/>
    <xf numFmtId="0" fontId="0" fillId="0" borderId="4" xfId="0" applyBorder="1"/>
    <xf numFmtId="44" fontId="0" fillId="0" borderId="4" xfId="1" applyFont="1" applyBorder="1"/>
    <xf numFmtId="0" fontId="2" fillId="0" borderId="5" xfId="0" applyFont="1" applyBorder="1"/>
    <xf numFmtId="44" fontId="2" fillId="0" borderId="6" xfId="1" applyFont="1" applyBorder="1"/>
    <xf numFmtId="0" fontId="0" fillId="0" borderId="7" xfId="0" applyBorder="1"/>
    <xf numFmtId="0" fontId="0" fillId="0" borderId="0" xfId="0" applyBorder="1"/>
    <xf numFmtId="44" fontId="0" fillId="0" borderId="0" xfId="1" applyNumberFormat="1" applyFont="1" applyBorder="1"/>
    <xf numFmtId="0" fontId="0" fillId="0" borderId="5" xfId="0" applyBorder="1"/>
    <xf numFmtId="44" fontId="0" fillId="0" borderId="8" xfId="1" applyNumberFormat="1" applyFont="1" applyBorder="1"/>
    <xf numFmtId="10" fontId="0" fillId="0" borderId="6" xfId="2" applyNumberFormat="1" applyFont="1" applyBorder="1"/>
    <xf numFmtId="0" fontId="0" fillId="0" borderId="4" xfId="0" applyBorder="1" applyAlignment="1">
      <alignment horizontal="left" indent="1"/>
    </xf>
    <xf numFmtId="44" fontId="0" fillId="0" borderId="0" xfId="0" applyNumberFormat="1" applyBorder="1"/>
    <xf numFmtId="44" fontId="0" fillId="0" borderId="0" xfId="1" applyFont="1" applyBorder="1"/>
    <xf numFmtId="44" fontId="0" fillId="0" borderId="8" xfId="0" applyNumberFormat="1" applyBorder="1"/>
    <xf numFmtId="44" fontId="0" fillId="0" borderId="8" xfId="1" applyFont="1" applyBorder="1"/>
    <xf numFmtId="0" fontId="0" fillId="0" borderId="6" xfId="0" applyBorder="1" applyAlignment="1">
      <alignment horizontal="left" indent="1"/>
    </xf>
    <xf numFmtId="44" fontId="2" fillId="0" borderId="4" xfId="1" applyFont="1" applyBorder="1"/>
    <xf numFmtId="164" fontId="0" fillId="0" borderId="0" xfId="0" applyNumberFormat="1"/>
    <xf numFmtId="164" fontId="0" fillId="0" borderId="0" xfId="1" applyNumberFormat="1" applyFont="1"/>
    <xf numFmtId="0" fontId="0" fillId="0" borderId="0" xfId="0" applyAlignment="1">
      <alignment horizontal="center"/>
    </xf>
    <xf numFmtId="44" fontId="0" fillId="2" borderId="4" xfId="1" applyFont="1" applyFill="1" applyBorder="1"/>
    <xf numFmtId="0" fontId="0" fillId="0" borderId="0" xfId="0" applyBorder="1" applyAlignment="1">
      <alignment horizontal="left" indent="1"/>
    </xf>
    <xf numFmtId="0" fontId="0" fillId="0" borderId="8" xfId="0" applyBorder="1" applyAlignment="1">
      <alignment horizontal="left" indent="1"/>
    </xf>
    <xf numFmtId="0" fontId="0" fillId="0" borderId="0" xfId="0" applyBorder="1" applyAlignment="1">
      <alignment vertical="center" wrapText="1"/>
    </xf>
    <xf numFmtId="44" fontId="0" fillId="2" borderId="0" xfId="1" applyFont="1" applyFill="1" applyBorder="1"/>
    <xf numFmtId="44" fontId="0" fillId="2" borderId="8" xfId="1" applyFont="1" applyFill="1" applyBorder="1"/>
    <xf numFmtId="44" fontId="0" fillId="2" borderId="0" xfId="1" applyNumberFormat="1" applyFont="1" applyFill="1" applyBorder="1"/>
    <xf numFmtId="10" fontId="0" fillId="2" borderId="4" xfId="0" applyNumberFormat="1" applyFill="1" applyBorder="1"/>
    <xf numFmtId="0" fontId="6" fillId="0" borderId="2" xfId="0" applyFont="1" applyBorder="1" applyAlignment="1">
      <alignment vertical="center"/>
    </xf>
    <xf numFmtId="0" fontId="0" fillId="2" borderId="4" xfId="0" applyFill="1" applyBorder="1"/>
    <xf numFmtId="0" fontId="0" fillId="2" borderId="0" xfId="0" applyFill="1" applyBorder="1" applyAlignment="1">
      <alignment horizontal="left" indent="1"/>
    </xf>
    <xf numFmtId="0" fontId="0" fillId="2" borderId="8" xfId="0" applyFill="1" applyBorder="1" applyAlignment="1">
      <alignment horizontal="left" indent="1"/>
    </xf>
    <xf numFmtId="0" fontId="0" fillId="2" borderId="6" xfId="0" applyFill="1" applyBorder="1"/>
    <xf numFmtId="44" fontId="0" fillId="0" borderId="4" xfId="1" applyFont="1" applyFill="1" applyBorder="1"/>
    <xf numFmtId="0" fontId="7" fillId="0" borderId="1" xfId="0" applyFont="1" applyBorder="1"/>
    <xf numFmtId="0" fontId="7" fillId="0" borderId="1" xfId="0" applyFont="1" applyBorder="1" applyAlignment="1"/>
    <xf numFmtId="9" fontId="0" fillId="2" borderId="4" xfId="2" applyFont="1" applyFill="1" applyBorder="1"/>
    <xf numFmtId="0" fontId="2" fillId="0" borderId="3" xfId="0" applyFont="1" applyBorder="1"/>
    <xf numFmtId="0" fontId="7" fillId="0" borderId="0" xfId="0" applyFont="1" applyBorder="1"/>
    <xf numFmtId="0" fontId="5" fillId="0" borderId="0" xfId="0" applyFont="1" applyBorder="1"/>
    <xf numFmtId="0" fontId="2" fillId="0" borderId="0" xfId="0" applyFont="1" applyBorder="1"/>
    <xf numFmtId="0" fontId="0" fillId="0" borderId="0" xfId="0" applyBorder="1" applyAlignment="1">
      <alignment horizontal="left"/>
    </xf>
    <xf numFmtId="0" fontId="2" fillId="0" borderId="0" xfId="0" applyFont="1" applyBorder="1" applyAlignment="1">
      <alignment horizontal="left"/>
    </xf>
    <xf numFmtId="0" fontId="0" fillId="3" borderId="0" xfId="0" applyFill="1" applyBorder="1"/>
    <xf numFmtId="0" fontId="4" fillId="0" borderId="0" xfId="0" applyFont="1" applyBorder="1" applyAlignment="1">
      <alignment horizontal="left" indent="1"/>
    </xf>
    <xf numFmtId="0" fontId="7" fillId="0" borderId="7" xfId="0" applyFont="1" applyBorder="1"/>
    <xf numFmtId="0" fontId="0" fillId="2" borderId="3" xfId="0" applyFill="1" applyBorder="1"/>
    <xf numFmtId="0" fontId="0" fillId="3" borderId="3" xfId="0" applyFill="1" applyBorder="1"/>
    <xf numFmtId="164" fontId="0" fillId="2" borderId="0" xfId="1" applyNumberFormat="1" applyFont="1" applyFill="1"/>
    <xf numFmtId="0" fontId="2" fillId="0" borderId="0" xfId="0" applyFont="1" applyAlignment="1">
      <alignment horizontal="left"/>
    </xf>
    <xf numFmtId="0" fontId="0" fillId="2" borderId="0" xfId="0" applyFill="1" applyAlignment="1">
      <alignment horizontal="center"/>
    </xf>
    <xf numFmtId="0" fontId="9" fillId="0" borderId="0" xfId="0" applyFont="1"/>
    <xf numFmtId="0" fontId="3" fillId="5" borderId="0" xfId="0" applyFont="1" applyFill="1" applyAlignment="1">
      <alignment vertical="top"/>
    </xf>
    <xf numFmtId="0" fontId="12" fillId="0" borderId="0" xfId="3" applyFont="1"/>
    <xf numFmtId="0" fontId="6" fillId="0" borderId="0" xfId="0" applyFont="1"/>
    <xf numFmtId="0" fontId="10" fillId="5" borderId="0" xfId="0" applyFont="1" applyFill="1" applyAlignment="1">
      <alignment horizontal="left" indent="1"/>
    </xf>
    <xf numFmtId="0" fontId="3" fillId="5" borderId="0" xfId="0" applyFont="1" applyFill="1" applyAlignment="1">
      <alignment horizontal="left" vertical="top" indent="1"/>
    </xf>
    <xf numFmtId="0" fontId="11" fillId="5" borderId="0" xfId="0" applyFont="1" applyFill="1" applyAlignment="1">
      <alignment horizontal="left" vertical="top" indent="1"/>
    </xf>
    <xf numFmtId="0" fontId="13" fillId="0" borderId="0" xfId="0" applyFont="1"/>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xf>
    <xf numFmtId="0" fontId="5" fillId="0" borderId="0" xfId="0" applyFont="1" applyFill="1" applyBorder="1"/>
    <xf numFmtId="0" fontId="5" fillId="0" borderId="0" xfId="0" applyFont="1"/>
    <xf numFmtId="164" fontId="0" fillId="0" borderId="0" xfId="0" applyNumberFormat="1" applyFill="1"/>
    <xf numFmtId="0" fontId="7" fillId="6" borderId="0" xfId="0" applyFont="1" applyFill="1" applyAlignment="1">
      <alignment horizontal="left" vertical="top" wrapText="1"/>
    </xf>
    <xf numFmtId="0" fontId="7" fillId="0" borderId="0" xfId="0" applyFont="1" applyFill="1" applyAlignment="1">
      <alignment vertical="top" wrapText="1"/>
    </xf>
    <xf numFmtId="0" fontId="0" fillId="0" borderId="12" xfId="0" applyBorder="1"/>
    <xf numFmtId="0" fontId="0" fillId="0" borderId="13" xfId="0" applyBorder="1"/>
    <xf numFmtId="0" fontId="0" fillId="0" borderId="14" xfId="0" applyBorder="1"/>
    <xf numFmtId="0" fontId="2" fillId="0" borderId="0" xfId="0" applyFont="1" applyBorder="1" applyAlignment="1">
      <alignment horizontal="center" vertical="center" wrapText="1"/>
    </xf>
    <xf numFmtId="0" fontId="2" fillId="0" borderId="0" xfId="0" applyFont="1" applyBorder="1" applyAlignment="1">
      <alignment horizontal="center"/>
    </xf>
    <xf numFmtId="0" fontId="14" fillId="0" borderId="0" xfId="0" applyFont="1"/>
    <xf numFmtId="0" fontId="14" fillId="0" borderId="0" xfId="0" quotePrefix="1" applyFont="1"/>
    <xf numFmtId="44" fontId="0" fillId="0" borderId="0" xfId="0" applyNumberFormat="1"/>
    <xf numFmtId="0" fontId="0" fillId="2" borderId="0" xfId="0" applyFill="1" applyBorder="1"/>
    <xf numFmtId="0" fontId="7" fillId="0" borderId="5" xfId="0" applyFont="1" applyBorder="1"/>
    <xf numFmtId="0" fontId="7" fillId="0" borderId="8" xfId="0" applyFont="1" applyBorder="1"/>
    <xf numFmtId="44" fontId="7" fillId="0" borderId="6" xfId="0" applyNumberFormat="1" applyFont="1" applyBorder="1"/>
    <xf numFmtId="0" fontId="0" fillId="0" borderId="13" xfId="0" applyFill="1" applyBorder="1"/>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11"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Total Income and Expenses Each Month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'Best Mortgage Tool'!$E$181</c:f>
              <c:strCache>
                <c:ptCount val="1"/>
                <c:pt idx="0">
                  <c:v>Total Monthly Income</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val>
            <c:numRef>
              <c:f>'Best Mortgage Tool'!$E$182:$E$193</c:f>
              <c:numCache>
                <c:formatCode>_("$"* #,##0.00_);_("$"* \(#,##0.00\);_("$"* "-"??_);_(@_)</c:formatCode>
                <c:ptCount val="12"/>
                <c:pt idx="0">
                  <c:v>7953.4575000000004</c:v>
                </c:pt>
                <c:pt idx="1">
                  <c:v>6302.3050000000003</c:v>
                </c:pt>
                <c:pt idx="2">
                  <c:v>6302.3050000000003</c:v>
                </c:pt>
                <c:pt idx="3">
                  <c:v>6302.3050000000003</c:v>
                </c:pt>
                <c:pt idx="4">
                  <c:v>6302.3050000000003</c:v>
                </c:pt>
                <c:pt idx="5">
                  <c:v>6302.3050000000003</c:v>
                </c:pt>
                <c:pt idx="6">
                  <c:v>6302.3050000000003</c:v>
                </c:pt>
                <c:pt idx="7">
                  <c:v>7953.4575000000004</c:v>
                </c:pt>
                <c:pt idx="8">
                  <c:v>6302.3050000000003</c:v>
                </c:pt>
                <c:pt idx="9">
                  <c:v>6302.3050000000003</c:v>
                </c:pt>
                <c:pt idx="10">
                  <c:v>6302.3050000000003</c:v>
                </c:pt>
                <c:pt idx="11">
                  <c:v>6302.3050000000003</c:v>
                </c:pt>
              </c:numCache>
            </c:numRef>
          </c:val>
          <c:extLst>
            <c:ext xmlns:c16="http://schemas.microsoft.com/office/drawing/2014/chart" uri="{C3380CC4-5D6E-409C-BE32-E72D297353CC}">
              <c16:uniqueId val="{00000003-62CB-4F95-AC87-91167C3CF429}"/>
            </c:ext>
          </c:extLst>
        </c:ser>
        <c:ser>
          <c:idx val="2"/>
          <c:order val="1"/>
          <c:tx>
            <c:strRef>
              <c:f>'Best Mortgage Tool'!$E$115</c:f>
              <c:strCache>
                <c:ptCount val="1"/>
                <c:pt idx="0">
                  <c:v>Total Monthly Expense</c:v>
                </c:pt>
              </c:strCache>
            </c:strRef>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Ref>
              <c:f>'Best Mortgage Tool'!$B$116:$B$127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'Best Mortgage Tool'!$E$116:$E$127</c:f>
              <c:numCache>
                <c:formatCode>_("$"* #,##0.00_);_("$"* \(#,##0.00\);_("$"* "-"??_);_(@_)</c:formatCode>
                <c:ptCount val="12"/>
                <c:pt idx="0">
                  <c:v>7477.59</c:v>
                </c:pt>
                <c:pt idx="1">
                  <c:v>5197.59</c:v>
                </c:pt>
                <c:pt idx="2">
                  <c:v>5497.59</c:v>
                </c:pt>
                <c:pt idx="3">
                  <c:v>5197.59</c:v>
                </c:pt>
                <c:pt idx="4">
                  <c:v>5397.59</c:v>
                </c:pt>
                <c:pt idx="5">
                  <c:v>5197.59</c:v>
                </c:pt>
                <c:pt idx="6">
                  <c:v>8347.59</c:v>
                </c:pt>
                <c:pt idx="7">
                  <c:v>8197.59</c:v>
                </c:pt>
                <c:pt idx="8">
                  <c:v>5197.59</c:v>
                </c:pt>
                <c:pt idx="9">
                  <c:v>5197.59</c:v>
                </c:pt>
                <c:pt idx="10">
                  <c:v>6847.59</c:v>
                </c:pt>
                <c:pt idx="11">
                  <c:v>6197.59</c:v>
                </c:pt>
              </c:numCache>
            </c:numRef>
          </c:val>
          <c:extLst>
            <c:ext xmlns:c16="http://schemas.microsoft.com/office/drawing/2014/chart" uri="{C3380CC4-5D6E-409C-BE32-E72D297353CC}">
              <c16:uniqueId val="{00000002-62CB-4F95-AC87-91167C3CF429}"/>
            </c:ext>
          </c:extLst>
        </c:ser>
        <c:dLbls>
          <c:showLegendKey val="0"/>
          <c:showVal val="0"/>
          <c:showCatName val="0"/>
          <c:showSerName val="0"/>
          <c:showPercent val="0"/>
          <c:showBubbleSize val="0"/>
        </c:dLbls>
        <c:gapWidth val="100"/>
        <c:overlap val="-24"/>
        <c:axId val="296116016"/>
        <c:axId val="296118968"/>
      </c:barChart>
      <c:catAx>
        <c:axId val="29611601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18968"/>
        <c:crosses val="autoZero"/>
        <c:auto val="1"/>
        <c:lblAlgn val="ctr"/>
        <c:lblOffset val="100"/>
        <c:noMultiLvlLbl val="0"/>
      </c:catAx>
      <c:valAx>
        <c:axId val="296118968"/>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1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'Best Mortgage Tool'!$B$49</c:f>
              <c:strCache>
                <c:ptCount val="1"/>
                <c:pt idx="0">
                  <c:v>Mortgage Balance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'Best Mortgage Tool'!$C$48:$O$48</c:f>
              <c:strCache>
                <c:ptCount val="13"/>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pt idx="12">
                  <c:v>Dec-19</c:v>
                </c:pt>
              </c:strCache>
            </c:strRef>
          </c:cat>
          <c:val>
            <c:numRef>
              <c:f>'Best Mortgage Tool'!$C$49:$O$49</c:f>
              <c:numCache>
                <c:formatCode>_("$"* #,##0_);_("$"* \(#,##0\);_("$"* "-"??_);_(@_)</c:formatCode>
                <c:ptCount val="13"/>
                <c:pt idx="0">
                  <c:v>23732</c:v>
                </c:pt>
                <c:pt idx="1">
                  <c:v>22011.604500000001</c:v>
                </c:pt>
                <c:pt idx="2">
                  <c:v>19656.340115750001</c:v>
                </c:pt>
                <c:pt idx="3">
                  <c:v>17592.832306155127</c:v>
                </c:pt>
                <c:pt idx="4">
                  <c:v>15222.102219226668</c:v>
                </c:pt>
                <c:pt idx="5">
                  <c:v>13043.074576993962</c:v>
                </c:pt>
                <c:pt idx="6">
                  <c:v>10656.42033801344</c:v>
                </c:pt>
                <c:pt idx="7">
                  <c:v>9328.8303380134403</c:v>
                </c:pt>
                <c:pt idx="8">
                  <c:v>8001.2403380134401</c:v>
                </c:pt>
                <c:pt idx="9">
                  <c:v>5596.9396791964873</c:v>
                </c:pt>
                <c:pt idx="10">
                  <c:v>3184.2239680736748</c:v>
                </c:pt>
                <c:pt idx="11">
                  <c:v>1856.6339680736749</c:v>
                </c:pt>
                <c:pt idx="12">
                  <c:v>430.82718696193274</c:v>
                </c:pt>
              </c:numCache>
            </c:numRef>
          </c:val>
          <c:extLst>
            <c:ext xmlns:c16="http://schemas.microsoft.com/office/drawing/2014/chart" uri="{C3380CC4-5D6E-409C-BE32-E72D297353CC}">
              <c16:uniqueId val="{00000000-7006-4847-9DA5-D4F1637CC1CD}"/>
            </c:ext>
          </c:extLst>
        </c:ser>
        <c:dLbls>
          <c:showLegendKey val="0"/>
          <c:showVal val="0"/>
          <c:showCatName val="0"/>
          <c:showSerName val="0"/>
          <c:showPercent val="0"/>
          <c:showBubbleSize val="0"/>
        </c:dLbls>
        <c:gapWidth val="100"/>
        <c:overlap val="-24"/>
        <c:axId val="749637232"/>
        <c:axId val="749637560"/>
      </c:barChart>
      <c:catAx>
        <c:axId val="7496372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49637560"/>
        <c:crosses val="autoZero"/>
        <c:auto val="1"/>
        <c:lblAlgn val="ctr"/>
        <c:lblOffset val="100"/>
        <c:noMultiLvlLbl val="0"/>
      </c:catAx>
      <c:valAx>
        <c:axId val="74963756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49637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11</xdr:col>
      <xdr:colOff>581024</xdr:colOff>
      <xdr:row>15</xdr:row>
      <xdr:rowOff>9525</xdr:rowOff>
    </xdr:to>
    <xdr:pic>
      <xdr:nvPicPr>
        <xdr:cNvPr id="2" name="Picture 1">
          <a:extLst>
            <a:ext uri="{FF2B5EF4-FFF2-40B4-BE49-F238E27FC236}">
              <a16:creationId xmlns:a16="http://schemas.microsoft.com/office/drawing/2014/main" id="{0E670DE8-7E88-46A2-84CF-9FC784C98DFA}"/>
            </a:ext>
          </a:extLst>
        </xdr:cNvPr>
        <xdr:cNvPicPr>
          <a:picLocks noChangeAspect="1"/>
        </xdr:cNvPicPr>
      </xdr:nvPicPr>
      <xdr:blipFill>
        <a:blip xmlns:r="http://schemas.openxmlformats.org/officeDocument/2006/relationships" r:embed="rId1"/>
        <a:stretch>
          <a:fillRect/>
        </a:stretch>
      </xdr:blipFill>
      <xdr:spPr>
        <a:xfrm>
          <a:off x="19049" y="0"/>
          <a:ext cx="12849225" cy="3095625"/>
        </a:xfrm>
        <a:prstGeom prst="rect">
          <a:avLst/>
        </a:prstGeom>
      </xdr:spPr>
    </xdr:pic>
    <xdr:clientData/>
  </xdr:twoCellAnchor>
  <xdr:twoCellAnchor>
    <xdr:from>
      <xdr:col>0</xdr:col>
      <xdr:colOff>828675</xdr:colOff>
      <xdr:row>21</xdr:row>
      <xdr:rowOff>23811</xdr:rowOff>
    </xdr:from>
    <xdr:to>
      <xdr:col>8</xdr:col>
      <xdr:colOff>428625</xdr:colOff>
      <xdr:row>40</xdr:row>
      <xdr:rowOff>66674</xdr:rowOff>
    </xdr:to>
    <xdr:graphicFrame macro="">
      <xdr:nvGraphicFramePr>
        <xdr:cNvPr id="3" name="Chart 2">
          <a:extLst>
            <a:ext uri="{FF2B5EF4-FFF2-40B4-BE49-F238E27FC236}">
              <a16:creationId xmlns:a16="http://schemas.microsoft.com/office/drawing/2014/main" id="{50E3115D-7E6A-4F8F-9D88-7F34F30CFC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723901</xdr:colOff>
      <xdr:row>21</xdr:row>
      <xdr:rowOff>23812</xdr:rowOff>
    </xdr:from>
    <xdr:to>
      <xdr:col>14</xdr:col>
      <xdr:colOff>1123951</xdr:colOff>
      <xdr:row>40</xdr:row>
      <xdr:rowOff>57150</xdr:rowOff>
    </xdr:to>
    <xdr:graphicFrame macro="">
      <xdr:nvGraphicFramePr>
        <xdr:cNvPr id="4" name="Chart 3">
          <a:extLst>
            <a:ext uri="{FF2B5EF4-FFF2-40B4-BE49-F238E27FC236}">
              <a16:creationId xmlns:a16="http://schemas.microsoft.com/office/drawing/2014/main" id="{AC1C2316-3D50-4E3B-8344-8165F36E2C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feandmyfinanc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E97E-B003-4CAF-958B-DBA2D862050E}">
  <dimension ref="A1:FA198"/>
  <sheetViews>
    <sheetView showGridLines="0" tabSelected="1" zoomScale="90" zoomScaleNormal="90" workbookViewId="0">
      <selection activeCell="C52" sqref="C52"/>
    </sheetView>
  </sheetViews>
  <sheetFormatPr defaultRowHeight="15" x14ac:dyDescent="0.25"/>
  <cols>
    <col min="1" max="1" width="12.7109375" customWidth="1"/>
    <col min="2" max="2" width="22.5703125" customWidth="1"/>
    <col min="3" max="3" width="24.28515625" customWidth="1"/>
    <col min="4" max="4" width="21.42578125" customWidth="1"/>
    <col min="5" max="5" width="15.7109375" customWidth="1"/>
    <col min="6" max="6" width="17.140625" customWidth="1"/>
    <col min="7" max="7" width="9.85546875" customWidth="1"/>
    <col min="9" max="9" width="19" customWidth="1"/>
    <col min="10" max="10" width="15.42578125" customWidth="1"/>
    <col min="11" max="11" width="17" customWidth="1"/>
    <col min="12" max="12" width="11.5703125" customWidth="1"/>
    <col min="13" max="13" width="17.140625" customWidth="1"/>
    <col min="14" max="14" width="21" customWidth="1"/>
    <col min="15" max="15" width="18.28515625" customWidth="1"/>
    <col min="16" max="16" width="15.140625" customWidth="1"/>
    <col min="17" max="22" width="10.7109375" customWidth="1"/>
    <col min="23" max="29" width="9" bestFit="1" customWidth="1"/>
    <col min="30" max="56" width="9.7109375" bestFit="1" customWidth="1"/>
    <col min="57" max="58" width="10.7109375" customWidth="1"/>
    <col min="59" max="155" width="11" customWidth="1"/>
  </cols>
  <sheetData>
    <row r="1" spans="13:15" ht="25.5" customHeight="1" x14ac:dyDescent="0.3">
      <c r="M1" s="59" t="s">
        <v>86</v>
      </c>
      <c r="N1" s="56"/>
      <c r="O1" s="56"/>
    </row>
    <row r="2" spans="13:15" x14ac:dyDescent="0.25">
      <c r="M2" s="60"/>
      <c r="N2" s="56"/>
      <c r="O2" s="56"/>
    </row>
    <row r="3" spans="13:15" ht="15.75" x14ac:dyDescent="0.25">
      <c r="M3" s="61" t="s">
        <v>87</v>
      </c>
      <c r="N3" s="56"/>
      <c r="O3" s="56"/>
    </row>
    <row r="4" spans="13:15" ht="15.75" x14ac:dyDescent="0.25">
      <c r="M4" s="61" t="s">
        <v>88</v>
      </c>
      <c r="N4" s="56"/>
      <c r="O4" s="56"/>
    </row>
    <row r="5" spans="13:15" x14ac:dyDescent="0.25">
      <c r="M5" s="60"/>
      <c r="N5" s="56"/>
      <c r="O5" s="56"/>
    </row>
    <row r="6" spans="13:15" ht="15.75" x14ac:dyDescent="0.25">
      <c r="M6" s="61" t="s">
        <v>89</v>
      </c>
      <c r="N6" s="56"/>
      <c r="O6" s="56"/>
    </row>
    <row r="7" spans="13:15" ht="15.75" x14ac:dyDescent="0.25">
      <c r="M7" s="61" t="s">
        <v>90</v>
      </c>
      <c r="N7" s="56"/>
      <c r="O7" s="56"/>
    </row>
    <row r="8" spans="13:15" ht="15.75" x14ac:dyDescent="0.25">
      <c r="M8" s="61" t="s">
        <v>91</v>
      </c>
      <c r="N8" s="56"/>
      <c r="O8" s="56"/>
    </row>
    <row r="9" spans="13:15" ht="15.75" x14ac:dyDescent="0.25">
      <c r="M9" s="61"/>
      <c r="N9" s="56"/>
      <c r="O9" s="56"/>
    </row>
    <row r="10" spans="13:15" ht="15.75" x14ac:dyDescent="0.25">
      <c r="M10" s="61" t="s">
        <v>92</v>
      </c>
      <c r="N10" s="56"/>
      <c r="O10" s="56"/>
    </row>
    <row r="11" spans="13:15" ht="15.75" x14ac:dyDescent="0.25">
      <c r="M11" s="61"/>
      <c r="N11" s="56"/>
      <c r="O11" s="56"/>
    </row>
    <row r="12" spans="13:15" ht="15.75" x14ac:dyDescent="0.25">
      <c r="M12" s="61" t="s">
        <v>93</v>
      </c>
      <c r="N12" s="56"/>
      <c r="O12" s="56"/>
    </row>
    <row r="13" spans="13:15" ht="15.75" x14ac:dyDescent="0.25">
      <c r="M13" s="61" t="s">
        <v>115</v>
      </c>
      <c r="N13" s="56"/>
      <c r="O13" s="56"/>
    </row>
    <row r="14" spans="13:15" x14ac:dyDescent="0.25">
      <c r="M14" s="60" t="s">
        <v>116</v>
      </c>
      <c r="N14" s="56"/>
      <c r="O14" s="56"/>
    </row>
    <row r="15" spans="13:15" x14ac:dyDescent="0.25">
      <c r="M15" s="60"/>
      <c r="N15" s="56"/>
      <c r="O15" s="56"/>
    </row>
    <row r="16" spans="13:15" ht="22.5" customHeight="1" thickBot="1" x14ac:dyDescent="0.3">
      <c r="M16" t="s">
        <v>69</v>
      </c>
      <c r="N16" s="57" t="s">
        <v>70</v>
      </c>
      <c r="O16" t="s">
        <v>71</v>
      </c>
    </row>
    <row r="17" spans="2:16" ht="34.5" thickBot="1" x14ac:dyDescent="0.55000000000000004">
      <c r="B17" s="84" t="s">
        <v>96</v>
      </c>
      <c r="C17" s="85"/>
      <c r="D17" s="86"/>
    </row>
    <row r="19" spans="2:16" ht="18.75" x14ac:dyDescent="0.3">
      <c r="B19" s="62" t="s">
        <v>94</v>
      </c>
      <c r="C19" s="55"/>
      <c r="D19" s="55"/>
      <c r="E19" s="55"/>
      <c r="F19" s="55"/>
      <c r="G19" s="55"/>
      <c r="H19" s="55"/>
      <c r="I19" s="55"/>
      <c r="J19" s="55"/>
      <c r="K19" s="55"/>
      <c r="L19" s="55"/>
      <c r="M19" s="55"/>
      <c r="N19" s="55"/>
    </row>
    <row r="20" spans="2:16" ht="15.75" x14ac:dyDescent="0.25">
      <c r="B20" s="58"/>
    </row>
    <row r="24" spans="2:16" x14ac:dyDescent="0.25">
      <c r="P24" s="71" t="s">
        <v>102</v>
      </c>
    </row>
    <row r="25" spans="2:16" x14ac:dyDescent="0.25">
      <c r="P25" s="72" t="s">
        <v>103</v>
      </c>
    </row>
    <row r="26" spans="2:16" x14ac:dyDescent="0.25">
      <c r="P26" s="72" t="s">
        <v>104</v>
      </c>
    </row>
    <row r="27" spans="2:16" x14ac:dyDescent="0.25">
      <c r="P27" s="72"/>
    </row>
    <row r="28" spans="2:16" x14ac:dyDescent="0.25">
      <c r="P28" s="72" t="s">
        <v>105</v>
      </c>
    </row>
    <row r="29" spans="2:16" x14ac:dyDescent="0.25">
      <c r="P29" s="72" t="s">
        <v>106</v>
      </c>
    </row>
    <row r="30" spans="2:16" x14ac:dyDescent="0.25">
      <c r="P30" s="72" t="s">
        <v>107</v>
      </c>
    </row>
    <row r="31" spans="2:16" x14ac:dyDescent="0.25">
      <c r="P31" s="72" t="s">
        <v>124</v>
      </c>
    </row>
    <row r="32" spans="2:16" x14ac:dyDescent="0.25">
      <c r="P32" s="83" t="s">
        <v>125</v>
      </c>
    </row>
    <row r="33" spans="2:157" x14ac:dyDescent="0.25">
      <c r="P33" s="72" t="s">
        <v>108</v>
      </c>
    </row>
    <row r="34" spans="2:157" x14ac:dyDescent="0.25">
      <c r="P34" s="73" t="s">
        <v>109</v>
      </c>
    </row>
    <row r="41" spans="2:157" ht="15.75" customHeight="1" x14ac:dyDescent="0.25"/>
    <row r="42" spans="2:157" ht="15.75" customHeight="1" x14ac:dyDescent="0.25"/>
    <row r="43" spans="2:157" ht="15.75" customHeight="1" x14ac:dyDescent="0.25">
      <c r="B43" s="69" t="s">
        <v>97</v>
      </c>
      <c r="C43" s="69"/>
      <c r="D43" s="69"/>
      <c r="E43" s="69"/>
      <c r="F43" s="69"/>
      <c r="G43" s="69"/>
      <c r="H43" s="69"/>
      <c r="I43" s="69"/>
      <c r="J43" s="69"/>
    </row>
    <row r="44" spans="2:157" ht="15.75" customHeight="1" x14ac:dyDescent="0.25">
      <c r="B44" s="69"/>
      <c r="C44" s="69"/>
      <c r="D44" s="69"/>
      <c r="E44" s="69"/>
      <c r="F44" s="69"/>
      <c r="G44" s="69"/>
      <c r="H44" s="69"/>
      <c r="I44" s="69"/>
      <c r="J44" s="69"/>
    </row>
    <row r="45" spans="2:157" ht="15.75" customHeight="1" x14ac:dyDescent="0.25">
      <c r="B45" s="69"/>
      <c r="C45" s="69"/>
      <c r="D45" s="69"/>
      <c r="E45" s="69"/>
      <c r="F45" s="69"/>
      <c r="G45" s="69"/>
      <c r="H45" s="69"/>
      <c r="I45" s="69"/>
      <c r="J45" s="69"/>
    </row>
    <row r="46" spans="2:157" s="1" customFormat="1" x14ac:dyDescent="0.25">
      <c r="C46" s="63" t="str">
        <f>C59</f>
        <v>December</v>
      </c>
      <c r="D46" s="63" t="str">
        <f>VLOOKUP(C46,$F$59:$R$73,2,FALSE)</f>
        <v>January</v>
      </c>
      <c r="E46" s="63" t="str">
        <f t="shared" ref="E46:N46" si="0">VLOOKUP(D46,$F$59:$R$73,2,FALSE)</f>
        <v>February</v>
      </c>
      <c r="F46" s="63" t="str">
        <f t="shared" si="0"/>
        <v>March</v>
      </c>
      <c r="G46" s="63" t="str">
        <f t="shared" si="0"/>
        <v>April</v>
      </c>
      <c r="H46" s="63" t="str">
        <f t="shared" si="0"/>
        <v>May</v>
      </c>
      <c r="I46" s="63" t="str">
        <f t="shared" si="0"/>
        <v>June</v>
      </c>
      <c r="J46" s="63" t="str">
        <f t="shared" si="0"/>
        <v>July</v>
      </c>
      <c r="K46" s="63" t="str">
        <f t="shared" si="0"/>
        <v>August</v>
      </c>
      <c r="L46" s="63" t="str">
        <f t="shared" si="0"/>
        <v>September</v>
      </c>
      <c r="M46" s="63" t="str">
        <f t="shared" si="0"/>
        <v>October</v>
      </c>
      <c r="N46" s="63" t="str">
        <f t="shared" si="0"/>
        <v>November</v>
      </c>
      <c r="O46" s="63" t="str">
        <f>C46</f>
        <v>December</v>
      </c>
      <c r="P46" s="63" t="str">
        <f t="shared" ref="P46:AW46" si="1">D46</f>
        <v>January</v>
      </c>
      <c r="Q46" s="63" t="str">
        <f t="shared" si="1"/>
        <v>February</v>
      </c>
      <c r="R46" s="63" t="str">
        <f t="shared" si="1"/>
        <v>March</v>
      </c>
      <c r="S46" s="63" t="str">
        <f t="shared" si="1"/>
        <v>April</v>
      </c>
      <c r="T46" s="63" t="str">
        <f t="shared" si="1"/>
        <v>May</v>
      </c>
      <c r="U46" s="63" t="str">
        <f t="shared" si="1"/>
        <v>June</v>
      </c>
      <c r="V46" s="63" t="str">
        <f t="shared" si="1"/>
        <v>July</v>
      </c>
      <c r="W46" s="63" t="str">
        <f t="shared" si="1"/>
        <v>August</v>
      </c>
      <c r="X46" s="63" t="str">
        <f t="shared" si="1"/>
        <v>September</v>
      </c>
      <c r="Y46" s="63" t="str">
        <f t="shared" si="1"/>
        <v>October</v>
      </c>
      <c r="Z46" s="63" t="str">
        <f t="shared" si="1"/>
        <v>November</v>
      </c>
      <c r="AA46" s="63" t="str">
        <f t="shared" si="1"/>
        <v>December</v>
      </c>
      <c r="AB46" s="63" t="str">
        <f t="shared" si="1"/>
        <v>January</v>
      </c>
      <c r="AC46" s="63" t="str">
        <f t="shared" si="1"/>
        <v>February</v>
      </c>
      <c r="AD46" s="63" t="str">
        <f t="shared" si="1"/>
        <v>March</v>
      </c>
      <c r="AE46" s="63" t="str">
        <f t="shared" si="1"/>
        <v>April</v>
      </c>
      <c r="AF46" s="63" t="str">
        <f t="shared" si="1"/>
        <v>May</v>
      </c>
      <c r="AG46" s="63" t="str">
        <f t="shared" si="1"/>
        <v>June</v>
      </c>
      <c r="AH46" s="63" t="str">
        <f t="shared" si="1"/>
        <v>July</v>
      </c>
      <c r="AI46" s="63" t="str">
        <f t="shared" si="1"/>
        <v>August</v>
      </c>
      <c r="AJ46" s="63" t="str">
        <f t="shared" si="1"/>
        <v>September</v>
      </c>
      <c r="AK46" s="63" t="str">
        <f t="shared" si="1"/>
        <v>October</v>
      </c>
      <c r="AL46" s="63" t="str">
        <f t="shared" si="1"/>
        <v>November</v>
      </c>
      <c r="AM46" s="63" t="str">
        <f t="shared" si="1"/>
        <v>December</v>
      </c>
      <c r="AN46" s="63" t="str">
        <f t="shared" si="1"/>
        <v>January</v>
      </c>
      <c r="AO46" s="63" t="str">
        <f t="shared" si="1"/>
        <v>February</v>
      </c>
      <c r="AP46" s="63" t="str">
        <f t="shared" si="1"/>
        <v>March</v>
      </c>
      <c r="AQ46" s="63" t="str">
        <f t="shared" si="1"/>
        <v>April</v>
      </c>
      <c r="AR46" s="63" t="str">
        <f t="shared" si="1"/>
        <v>May</v>
      </c>
      <c r="AS46" s="63" t="str">
        <f t="shared" si="1"/>
        <v>June</v>
      </c>
      <c r="AT46" s="63" t="str">
        <f t="shared" si="1"/>
        <v>July</v>
      </c>
      <c r="AU46" s="63" t="str">
        <f t="shared" si="1"/>
        <v>August</v>
      </c>
      <c r="AV46" s="63" t="str">
        <f t="shared" si="1"/>
        <v>September</v>
      </c>
      <c r="AW46" s="63" t="str">
        <f t="shared" si="1"/>
        <v>October</v>
      </c>
      <c r="AX46" s="63" t="str">
        <f t="shared" ref="AX46" si="2">AL46</f>
        <v>November</v>
      </c>
      <c r="AY46" s="63" t="str">
        <f t="shared" ref="AY46" si="3">AM46</f>
        <v>December</v>
      </c>
      <c r="AZ46" s="63" t="str">
        <f t="shared" ref="AZ46" si="4">AN46</f>
        <v>January</v>
      </c>
      <c r="BA46" s="63" t="str">
        <f t="shared" ref="BA46" si="5">AO46</f>
        <v>February</v>
      </c>
      <c r="BB46" s="63" t="str">
        <f t="shared" ref="BB46" si="6">AP46</f>
        <v>March</v>
      </c>
      <c r="BC46" s="63" t="str">
        <f t="shared" ref="BC46" si="7">AQ46</f>
        <v>April</v>
      </c>
      <c r="BD46" s="63" t="str">
        <f t="shared" ref="BD46" si="8">AR46</f>
        <v>May</v>
      </c>
      <c r="BE46" s="63" t="str">
        <f t="shared" ref="BE46" si="9">AS46</f>
        <v>June</v>
      </c>
      <c r="BF46" s="63" t="str">
        <f t="shared" ref="BF46" si="10">AT46</f>
        <v>July</v>
      </c>
      <c r="BG46" s="63" t="str">
        <f t="shared" ref="BG46" si="11">AU46</f>
        <v>August</v>
      </c>
      <c r="BH46" s="63" t="str">
        <f t="shared" ref="BH46" si="12">AV46</f>
        <v>September</v>
      </c>
      <c r="BI46" s="63" t="str">
        <f t="shared" ref="BI46" si="13">AW46</f>
        <v>October</v>
      </c>
      <c r="BJ46" s="63" t="str">
        <f t="shared" ref="BJ46" si="14">AX46</f>
        <v>November</v>
      </c>
      <c r="BK46" s="63" t="str">
        <f t="shared" ref="BK46" si="15">AY46</f>
        <v>December</v>
      </c>
      <c r="BL46" s="63" t="str">
        <f t="shared" ref="BL46" si="16">AZ46</f>
        <v>January</v>
      </c>
      <c r="BM46" s="63" t="str">
        <f t="shared" ref="BM46" si="17">BA46</f>
        <v>February</v>
      </c>
      <c r="BN46" s="63" t="str">
        <f t="shared" ref="BN46" si="18">BB46</f>
        <v>March</v>
      </c>
      <c r="BO46" s="63" t="str">
        <f t="shared" ref="BO46" si="19">BC46</f>
        <v>April</v>
      </c>
      <c r="BP46" s="63" t="str">
        <f t="shared" ref="BP46" si="20">BD46</f>
        <v>May</v>
      </c>
      <c r="BQ46" s="63" t="str">
        <f t="shared" ref="BQ46" si="21">BE46</f>
        <v>June</v>
      </c>
      <c r="BR46" s="63" t="str">
        <f t="shared" ref="BR46" si="22">BF46</f>
        <v>July</v>
      </c>
      <c r="BS46" s="63" t="str">
        <f t="shared" ref="BS46" si="23">BG46</f>
        <v>August</v>
      </c>
      <c r="BT46" s="63" t="str">
        <f t="shared" ref="BT46" si="24">BH46</f>
        <v>September</v>
      </c>
      <c r="BU46" s="63" t="str">
        <f t="shared" ref="BU46" si="25">BI46</f>
        <v>October</v>
      </c>
      <c r="BV46" s="63" t="str">
        <f t="shared" ref="BV46" si="26">BJ46</f>
        <v>November</v>
      </c>
      <c r="BW46" s="63" t="str">
        <f t="shared" ref="BW46" si="27">BK46</f>
        <v>December</v>
      </c>
      <c r="BX46" s="63" t="str">
        <f t="shared" ref="BX46" si="28">BL46</f>
        <v>January</v>
      </c>
      <c r="BY46" s="63" t="str">
        <f t="shared" ref="BY46" si="29">BM46</f>
        <v>February</v>
      </c>
      <c r="BZ46" s="63" t="str">
        <f t="shared" ref="BZ46" si="30">BN46</f>
        <v>March</v>
      </c>
      <c r="CA46" s="63" t="str">
        <f t="shared" ref="CA46" si="31">BO46</f>
        <v>April</v>
      </c>
      <c r="CB46" s="63" t="str">
        <f t="shared" ref="CB46" si="32">BP46</f>
        <v>May</v>
      </c>
      <c r="CC46" s="63" t="str">
        <f t="shared" ref="CC46" si="33">BQ46</f>
        <v>June</v>
      </c>
      <c r="CD46" s="63" t="str">
        <f t="shared" ref="CD46" si="34">BR46</f>
        <v>July</v>
      </c>
      <c r="CE46" s="63" t="str">
        <f t="shared" ref="CE46" si="35">BS46</f>
        <v>August</v>
      </c>
      <c r="CF46" s="63" t="str">
        <f t="shared" ref="CF46" si="36">BT46</f>
        <v>September</v>
      </c>
      <c r="CG46" s="63" t="str">
        <f t="shared" ref="CG46" si="37">BU46</f>
        <v>October</v>
      </c>
      <c r="CH46" s="63" t="str">
        <f t="shared" ref="CH46" si="38">BV46</f>
        <v>November</v>
      </c>
      <c r="CI46" s="63" t="str">
        <f t="shared" ref="CI46" si="39">BW46</f>
        <v>December</v>
      </c>
      <c r="CJ46" s="63" t="str">
        <f t="shared" ref="CJ46" si="40">BX46</f>
        <v>January</v>
      </c>
      <c r="CK46" s="63" t="str">
        <f t="shared" ref="CK46" si="41">BY46</f>
        <v>February</v>
      </c>
      <c r="CL46" s="63" t="str">
        <f t="shared" ref="CL46" si="42">BZ46</f>
        <v>March</v>
      </c>
      <c r="CM46" s="63" t="str">
        <f t="shared" ref="CM46" si="43">CA46</f>
        <v>April</v>
      </c>
      <c r="CN46" s="63" t="str">
        <f t="shared" ref="CN46" si="44">CB46</f>
        <v>May</v>
      </c>
      <c r="CO46" s="63" t="str">
        <f t="shared" ref="CO46" si="45">CC46</f>
        <v>June</v>
      </c>
      <c r="CP46" s="63" t="str">
        <f t="shared" ref="CP46" si="46">CD46</f>
        <v>July</v>
      </c>
      <c r="CQ46" s="63" t="str">
        <f t="shared" ref="CQ46" si="47">CE46</f>
        <v>August</v>
      </c>
      <c r="CR46" s="63" t="str">
        <f t="shared" ref="CR46" si="48">CF46</f>
        <v>September</v>
      </c>
      <c r="CS46" s="63" t="str">
        <f t="shared" ref="CS46" si="49">CG46</f>
        <v>October</v>
      </c>
      <c r="CT46" s="63" t="str">
        <f t="shared" ref="CT46" si="50">CH46</f>
        <v>November</v>
      </c>
      <c r="CU46" s="63" t="str">
        <f t="shared" ref="CU46" si="51">CI46</f>
        <v>December</v>
      </c>
      <c r="CV46" s="63" t="str">
        <f t="shared" ref="CV46" si="52">CJ46</f>
        <v>January</v>
      </c>
      <c r="CW46" s="63" t="str">
        <f t="shared" ref="CW46" si="53">CK46</f>
        <v>February</v>
      </c>
      <c r="CX46" s="63" t="str">
        <f t="shared" ref="CX46" si="54">CL46</f>
        <v>March</v>
      </c>
      <c r="CY46" s="63" t="str">
        <f t="shared" ref="CY46" si="55">CM46</f>
        <v>April</v>
      </c>
      <c r="CZ46" s="63" t="str">
        <f t="shared" ref="CZ46" si="56">CN46</f>
        <v>May</v>
      </c>
      <c r="DA46" s="63" t="str">
        <f t="shared" ref="DA46" si="57">CO46</f>
        <v>June</v>
      </c>
      <c r="DB46" s="63" t="str">
        <f t="shared" ref="DB46" si="58">CP46</f>
        <v>July</v>
      </c>
      <c r="DC46" s="63" t="str">
        <f t="shared" ref="DC46" si="59">CQ46</f>
        <v>August</v>
      </c>
      <c r="DD46" s="63" t="str">
        <f t="shared" ref="DD46" si="60">CR46</f>
        <v>September</v>
      </c>
      <c r="DE46" s="63" t="str">
        <f t="shared" ref="DE46" si="61">CS46</f>
        <v>October</v>
      </c>
      <c r="DF46" s="63" t="str">
        <f t="shared" ref="DF46" si="62">CT46</f>
        <v>November</v>
      </c>
      <c r="DG46" s="63" t="str">
        <f t="shared" ref="DG46" si="63">CU46</f>
        <v>December</v>
      </c>
      <c r="DH46" s="63" t="str">
        <f t="shared" ref="DH46" si="64">CV46</f>
        <v>January</v>
      </c>
      <c r="DI46" s="63" t="str">
        <f t="shared" ref="DI46" si="65">CW46</f>
        <v>February</v>
      </c>
      <c r="DJ46" s="63" t="str">
        <f t="shared" ref="DJ46" si="66">CX46</f>
        <v>March</v>
      </c>
      <c r="DK46" s="63" t="str">
        <f t="shared" ref="DK46" si="67">CY46</f>
        <v>April</v>
      </c>
      <c r="DL46" s="63" t="str">
        <f t="shared" ref="DL46" si="68">CZ46</f>
        <v>May</v>
      </c>
      <c r="DM46" s="63" t="str">
        <f t="shared" ref="DM46" si="69">DA46</f>
        <v>June</v>
      </c>
      <c r="DN46" s="63" t="str">
        <f t="shared" ref="DN46" si="70">DB46</f>
        <v>July</v>
      </c>
      <c r="DO46" s="63" t="str">
        <f t="shared" ref="DO46" si="71">DC46</f>
        <v>August</v>
      </c>
      <c r="DP46" s="63" t="str">
        <f t="shared" ref="DP46" si="72">DD46</f>
        <v>September</v>
      </c>
      <c r="DQ46" s="63" t="str">
        <f t="shared" ref="DQ46" si="73">DE46</f>
        <v>October</v>
      </c>
      <c r="DR46" s="63" t="str">
        <f t="shared" ref="DR46" si="74">DF46</f>
        <v>November</v>
      </c>
      <c r="DS46" s="63" t="str">
        <f t="shared" ref="DS46" si="75">DG46</f>
        <v>December</v>
      </c>
      <c r="DT46" s="63" t="str">
        <f t="shared" ref="DT46" si="76">DH46</f>
        <v>January</v>
      </c>
      <c r="DU46" s="63" t="str">
        <f t="shared" ref="DU46" si="77">DI46</f>
        <v>February</v>
      </c>
      <c r="DV46" s="63" t="str">
        <f t="shared" ref="DV46" si="78">DJ46</f>
        <v>March</v>
      </c>
      <c r="DW46" s="63" t="str">
        <f t="shared" ref="DW46" si="79">DK46</f>
        <v>April</v>
      </c>
      <c r="DX46" s="63" t="str">
        <f t="shared" ref="DX46" si="80">DL46</f>
        <v>May</v>
      </c>
      <c r="DY46" s="63" t="str">
        <f t="shared" ref="DY46" si="81">DM46</f>
        <v>June</v>
      </c>
      <c r="DZ46" s="63" t="str">
        <f t="shared" ref="DZ46" si="82">DN46</f>
        <v>July</v>
      </c>
      <c r="EA46" s="63" t="str">
        <f t="shared" ref="EA46" si="83">DO46</f>
        <v>August</v>
      </c>
      <c r="EB46" s="63" t="str">
        <f t="shared" ref="EB46" si="84">DP46</f>
        <v>September</v>
      </c>
      <c r="EC46" s="63" t="str">
        <f t="shared" ref="EC46" si="85">DQ46</f>
        <v>October</v>
      </c>
      <c r="ED46" s="63" t="str">
        <f t="shared" ref="ED46" si="86">DR46</f>
        <v>November</v>
      </c>
      <c r="EE46" s="63" t="str">
        <f t="shared" ref="EE46" si="87">DS46</f>
        <v>December</v>
      </c>
      <c r="EF46" s="63" t="str">
        <f t="shared" ref="EF46" si="88">DT46</f>
        <v>January</v>
      </c>
      <c r="EG46" s="63" t="str">
        <f t="shared" ref="EG46" si="89">DU46</f>
        <v>February</v>
      </c>
      <c r="EH46" s="63" t="str">
        <f t="shared" ref="EH46" si="90">DV46</f>
        <v>March</v>
      </c>
      <c r="EI46" s="63" t="str">
        <f t="shared" ref="EI46" si="91">DW46</f>
        <v>April</v>
      </c>
      <c r="EJ46" s="63" t="str">
        <f t="shared" ref="EJ46" si="92">DX46</f>
        <v>May</v>
      </c>
      <c r="EK46" s="63" t="str">
        <f t="shared" ref="EK46" si="93">DY46</f>
        <v>June</v>
      </c>
      <c r="EL46" s="63" t="str">
        <f t="shared" ref="EL46" si="94">DZ46</f>
        <v>July</v>
      </c>
      <c r="EM46" s="63" t="str">
        <f t="shared" ref="EM46" si="95">EA46</f>
        <v>August</v>
      </c>
      <c r="EN46" s="63" t="str">
        <f t="shared" ref="EN46" si="96">EB46</f>
        <v>September</v>
      </c>
      <c r="EO46" s="63" t="str">
        <f t="shared" ref="EO46" si="97">EC46</f>
        <v>October</v>
      </c>
      <c r="EP46" s="63" t="str">
        <f t="shared" ref="EP46" si="98">ED46</f>
        <v>November</v>
      </c>
      <c r="EQ46" s="63" t="str">
        <f t="shared" ref="EQ46" si="99">EE46</f>
        <v>December</v>
      </c>
      <c r="EY46" s="63"/>
      <c r="EZ46" s="63"/>
      <c r="FA46" s="63"/>
    </row>
    <row r="47" spans="2:157" s="1" customFormat="1" x14ac:dyDescent="0.25">
      <c r="C47" s="63">
        <f>C61</f>
        <v>2018</v>
      </c>
      <c r="D47" s="64">
        <f>IF(D46="January",(C47+1),C47)</f>
        <v>2019</v>
      </c>
      <c r="E47" s="64">
        <f t="shared" ref="E47:AY47" si="100">IF(E46="January",(D47+1),D47)</f>
        <v>2019</v>
      </c>
      <c r="F47" s="64">
        <f t="shared" si="100"/>
        <v>2019</v>
      </c>
      <c r="G47" s="64">
        <f t="shared" si="100"/>
        <v>2019</v>
      </c>
      <c r="H47" s="64">
        <f t="shared" si="100"/>
        <v>2019</v>
      </c>
      <c r="I47" s="64">
        <f t="shared" si="100"/>
        <v>2019</v>
      </c>
      <c r="J47" s="64">
        <f t="shared" si="100"/>
        <v>2019</v>
      </c>
      <c r="K47" s="64">
        <f t="shared" si="100"/>
        <v>2019</v>
      </c>
      <c r="L47" s="64">
        <f t="shared" si="100"/>
        <v>2019</v>
      </c>
      <c r="M47" s="64">
        <f t="shared" si="100"/>
        <v>2019</v>
      </c>
      <c r="N47" s="64">
        <f t="shared" si="100"/>
        <v>2019</v>
      </c>
      <c r="O47" s="64">
        <f t="shared" si="100"/>
        <v>2019</v>
      </c>
      <c r="P47" s="64">
        <f t="shared" si="100"/>
        <v>2020</v>
      </c>
      <c r="Q47" s="64">
        <f t="shared" si="100"/>
        <v>2020</v>
      </c>
      <c r="R47" s="64">
        <f t="shared" si="100"/>
        <v>2020</v>
      </c>
      <c r="S47" s="64">
        <f t="shared" si="100"/>
        <v>2020</v>
      </c>
      <c r="T47" s="64">
        <f t="shared" si="100"/>
        <v>2020</v>
      </c>
      <c r="U47" s="64">
        <f t="shared" si="100"/>
        <v>2020</v>
      </c>
      <c r="V47" s="64">
        <f t="shared" si="100"/>
        <v>2020</v>
      </c>
      <c r="W47" s="64">
        <f t="shared" si="100"/>
        <v>2020</v>
      </c>
      <c r="X47" s="64">
        <f t="shared" si="100"/>
        <v>2020</v>
      </c>
      <c r="Y47" s="64">
        <f t="shared" si="100"/>
        <v>2020</v>
      </c>
      <c r="Z47" s="64">
        <f t="shared" si="100"/>
        <v>2020</v>
      </c>
      <c r="AA47" s="64">
        <f t="shared" si="100"/>
        <v>2020</v>
      </c>
      <c r="AB47" s="64">
        <f t="shared" si="100"/>
        <v>2021</v>
      </c>
      <c r="AC47" s="64">
        <f t="shared" si="100"/>
        <v>2021</v>
      </c>
      <c r="AD47" s="64">
        <f t="shared" si="100"/>
        <v>2021</v>
      </c>
      <c r="AE47" s="64">
        <f t="shared" si="100"/>
        <v>2021</v>
      </c>
      <c r="AF47" s="64">
        <f t="shared" si="100"/>
        <v>2021</v>
      </c>
      <c r="AG47" s="64">
        <f t="shared" si="100"/>
        <v>2021</v>
      </c>
      <c r="AH47" s="64">
        <f t="shared" si="100"/>
        <v>2021</v>
      </c>
      <c r="AI47" s="64">
        <f t="shared" si="100"/>
        <v>2021</v>
      </c>
      <c r="AJ47" s="64">
        <f t="shared" si="100"/>
        <v>2021</v>
      </c>
      <c r="AK47" s="64">
        <f t="shared" si="100"/>
        <v>2021</v>
      </c>
      <c r="AL47" s="64">
        <f t="shared" si="100"/>
        <v>2021</v>
      </c>
      <c r="AM47" s="64">
        <f t="shared" si="100"/>
        <v>2021</v>
      </c>
      <c r="AN47" s="64">
        <f t="shared" si="100"/>
        <v>2022</v>
      </c>
      <c r="AO47" s="64">
        <f t="shared" si="100"/>
        <v>2022</v>
      </c>
      <c r="AP47" s="64">
        <f t="shared" si="100"/>
        <v>2022</v>
      </c>
      <c r="AQ47" s="64">
        <f t="shared" si="100"/>
        <v>2022</v>
      </c>
      <c r="AR47" s="64">
        <f t="shared" si="100"/>
        <v>2022</v>
      </c>
      <c r="AS47" s="64">
        <f t="shared" si="100"/>
        <v>2022</v>
      </c>
      <c r="AT47" s="64">
        <f t="shared" si="100"/>
        <v>2022</v>
      </c>
      <c r="AU47" s="64">
        <f t="shared" si="100"/>
        <v>2022</v>
      </c>
      <c r="AV47" s="64">
        <f t="shared" si="100"/>
        <v>2022</v>
      </c>
      <c r="AW47" s="64">
        <f t="shared" si="100"/>
        <v>2022</v>
      </c>
      <c r="AX47" s="64">
        <f t="shared" si="100"/>
        <v>2022</v>
      </c>
      <c r="AY47" s="64">
        <f t="shared" si="100"/>
        <v>2022</v>
      </c>
      <c r="AZ47" s="64">
        <f t="shared" ref="AZ47" si="101">IF(AZ46="January",(AY47+1),AY47)</f>
        <v>2023</v>
      </c>
      <c r="BA47" s="64">
        <f t="shared" ref="BA47" si="102">IF(BA46="January",(AZ47+1),AZ47)</f>
        <v>2023</v>
      </c>
      <c r="BB47" s="64">
        <f t="shared" ref="BB47" si="103">IF(BB46="January",(BA47+1),BA47)</f>
        <v>2023</v>
      </c>
      <c r="BC47" s="64">
        <f t="shared" ref="BC47" si="104">IF(BC46="January",(BB47+1),BB47)</f>
        <v>2023</v>
      </c>
      <c r="BD47" s="64">
        <f t="shared" ref="BD47" si="105">IF(BD46="January",(BC47+1),BC47)</f>
        <v>2023</v>
      </c>
      <c r="BE47" s="64">
        <f t="shared" ref="BE47" si="106">IF(BE46="January",(BD47+1),BD47)</f>
        <v>2023</v>
      </c>
      <c r="BF47" s="64">
        <f t="shared" ref="BF47" si="107">IF(BF46="January",(BE47+1),BE47)</f>
        <v>2023</v>
      </c>
      <c r="BG47" s="64">
        <f t="shared" ref="BG47" si="108">IF(BG46="January",(BF47+1),BF47)</f>
        <v>2023</v>
      </c>
      <c r="BH47" s="64">
        <f t="shared" ref="BH47" si="109">IF(BH46="January",(BG47+1),BG47)</f>
        <v>2023</v>
      </c>
      <c r="BI47" s="64">
        <f t="shared" ref="BI47" si="110">IF(BI46="January",(BH47+1),BH47)</f>
        <v>2023</v>
      </c>
      <c r="BJ47" s="64">
        <f t="shared" ref="BJ47" si="111">IF(BJ46="January",(BI47+1),BI47)</f>
        <v>2023</v>
      </c>
      <c r="BK47" s="64">
        <f t="shared" ref="BK47" si="112">IF(BK46="January",(BJ47+1),BJ47)</f>
        <v>2023</v>
      </c>
      <c r="BL47" s="64">
        <f t="shared" ref="BL47" si="113">IF(BL46="January",(BK47+1),BK47)</f>
        <v>2024</v>
      </c>
      <c r="BM47" s="64">
        <f t="shared" ref="BM47" si="114">IF(BM46="January",(BL47+1),BL47)</f>
        <v>2024</v>
      </c>
      <c r="BN47" s="64">
        <f t="shared" ref="BN47" si="115">IF(BN46="January",(BM47+1),BM47)</f>
        <v>2024</v>
      </c>
      <c r="BO47" s="64">
        <f t="shared" ref="BO47" si="116">IF(BO46="January",(BN47+1),BN47)</f>
        <v>2024</v>
      </c>
      <c r="BP47" s="64">
        <f t="shared" ref="BP47" si="117">IF(BP46="January",(BO47+1),BO47)</f>
        <v>2024</v>
      </c>
      <c r="BQ47" s="64">
        <f t="shared" ref="BQ47" si="118">IF(BQ46="January",(BP47+1),BP47)</f>
        <v>2024</v>
      </c>
      <c r="BR47" s="64">
        <f t="shared" ref="BR47" si="119">IF(BR46="January",(BQ47+1),BQ47)</f>
        <v>2024</v>
      </c>
      <c r="BS47" s="64">
        <f t="shared" ref="BS47" si="120">IF(BS46="January",(BR47+1),BR47)</f>
        <v>2024</v>
      </c>
      <c r="BT47" s="64">
        <f t="shared" ref="BT47" si="121">IF(BT46="January",(BS47+1),BS47)</f>
        <v>2024</v>
      </c>
      <c r="BU47" s="64">
        <f t="shared" ref="BU47" si="122">IF(BU46="January",(BT47+1),BT47)</f>
        <v>2024</v>
      </c>
      <c r="BV47" s="64">
        <f t="shared" ref="BV47" si="123">IF(BV46="January",(BU47+1),BU47)</f>
        <v>2024</v>
      </c>
      <c r="BW47" s="64">
        <f t="shared" ref="BW47" si="124">IF(BW46="January",(BV47+1),BV47)</f>
        <v>2024</v>
      </c>
      <c r="BX47" s="64">
        <f t="shared" ref="BX47" si="125">IF(BX46="January",(BW47+1),BW47)</f>
        <v>2025</v>
      </c>
      <c r="BY47" s="64">
        <f t="shared" ref="BY47" si="126">IF(BY46="January",(BX47+1),BX47)</f>
        <v>2025</v>
      </c>
      <c r="BZ47" s="64">
        <f t="shared" ref="BZ47" si="127">IF(BZ46="January",(BY47+1),BY47)</f>
        <v>2025</v>
      </c>
      <c r="CA47" s="64">
        <f t="shared" ref="CA47" si="128">IF(CA46="January",(BZ47+1),BZ47)</f>
        <v>2025</v>
      </c>
      <c r="CB47" s="64">
        <f t="shared" ref="CB47" si="129">IF(CB46="January",(CA47+1),CA47)</f>
        <v>2025</v>
      </c>
      <c r="CC47" s="64">
        <f t="shared" ref="CC47" si="130">IF(CC46="January",(CB47+1),CB47)</f>
        <v>2025</v>
      </c>
      <c r="CD47" s="64">
        <f t="shared" ref="CD47" si="131">IF(CD46="January",(CC47+1),CC47)</f>
        <v>2025</v>
      </c>
      <c r="CE47" s="64">
        <f t="shared" ref="CE47" si="132">IF(CE46="January",(CD47+1),CD47)</f>
        <v>2025</v>
      </c>
      <c r="CF47" s="64">
        <f t="shared" ref="CF47" si="133">IF(CF46="January",(CE47+1),CE47)</f>
        <v>2025</v>
      </c>
      <c r="CG47" s="64">
        <f t="shared" ref="CG47" si="134">IF(CG46="January",(CF47+1),CF47)</f>
        <v>2025</v>
      </c>
      <c r="CH47" s="64">
        <f t="shared" ref="CH47" si="135">IF(CH46="January",(CG47+1),CG47)</f>
        <v>2025</v>
      </c>
      <c r="CI47" s="64">
        <f t="shared" ref="CI47" si="136">IF(CI46="January",(CH47+1),CH47)</f>
        <v>2025</v>
      </c>
      <c r="CJ47" s="64">
        <f t="shared" ref="CJ47" si="137">IF(CJ46="January",(CI47+1),CI47)</f>
        <v>2026</v>
      </c>
      <c r="CK47" s="64">
        <f t="shared" ref="CK47" si="138">IF(CK46="January",(CJ47+1),CJ47)</f>
        <v>2026</v>
      </c>
      <c r="CL47" s="64">
        <f t="shared" ref="CL47" si="139">IF(CL46="January",(CK47+1),CK47)</f>
        <v>2026</v>
      </c>
      <c r="CM47" s="64">
        <f t="shared" ref="CM47" si="140">IF(CM46="January",(CL47+1),CL47)</f>
        <v>2026</v>
      </c>
      <c r="CN47" s="64">
        <f t="shared" ref="CN47" si="141">IF(CN46="January",(CM47+1),CM47)</f>
        <v>2026</v>
      </c>
      <c r="CO47" s="64">
        <f t="shared" ref="CO47" si="142">IF(CO46="January",(CN47+1),CN47)</f>
        <v>2026</v>
      </c>
      <c r="CP47" s="64">
        <f t="shared" ref="CP47" si="143">IF(CP46="January",(CO47+1),CO47)</f>
        <v>2026</v>
      </c>
      <c r="CQ47" s="64">
        <f t="shared" ref="CQ47" si="144">IF(CQ46="January",(CP47+1),CP47)</f>
        <v>2026</v>
      </c>
      <c r="CR47" s="64">
        <f t="shared" ref="CR47" si="145">IF(CR46="January",(CQ47+1),CQ47)</f>
        <v>2026</v>
      </c>
      <c r="CS47" s="64">
        <f t="shared" ref="CS47" si="146">IF(CS46="January",(CR47+1),CR47)</f>
        <v>2026</v>
      </c>
      <c r="CT47" s="64">
        <f t="shared" ref="CT47" si="147">IF(CT46="January",(CS47+1),CS47)</f>
        <v>2026</v>
      </c>
      <c r="CU47" s="64">
        <f t="shared" ref="CU47" si="148">IF(CU46="January",(CT47+1),CT47)</f>
        <v>2026</v>
      </c>
      <c r="CV47" s="64">
        <f t="shared" ref="CV47" si="149">IF(CV46="January",(CU47+1),CU47)</f>
        <v>2027</v>
      </c>
      <c r="CW47" s="64">
        <f t="shared" ref="CW47" si="150">IF(CW46="January",(CV47+1),CV47)</f>
        <v>2027</v>
      </c>
      <c r="CX47" s="64">
        <f t="shared" ref="CX47" si="151">IF(CX46="January",(CW47+1),CW47)</f>
        <v>2027</v>
      </c>
      <c r="CY47" s="64">
        <f t="shared" ref="CY47" si="152">IF(CY46="January",(CX47+1),CX47)</f>
        <v>2027</v>
      </c>
      <c r="CZ47" s="64">
        <f t="shared" ref="CZ47" si="153">IF(CZ46="January",(CY47+1),CY47)</f>
        <v>2027</v>
      </c>
      <c r="DA47" s="64">
        <f t="shared" ref="DA47" si="154">IF(DA46="January",(CZ47+1),CZ47)</f>
        <v>2027</v>
      </c>
      <c r="DB47" s="64">
        <f t="shared" ref="DB47" si="155">IF(DB46="January",(DA47+1),DA47)</f>
        <v>2027</v>
      </c>
      <c r="DC47" s="64">
        <f t="shared" ref="DC47" si="156">IF(DC46="January",(DB47+1),DB47)</f>
        <v>2027</v>
      </c>
      <c r="DD47" s="64">
        <f t="shared" ref="DD47" si="157">IF(DD46="January",(DC47+1),DC47)</f>
        <v>2027</v>
      </c>
      <c r="DE47" s="64">
        <f t="shared" ref="DE47" si="158">IF(DE46="January",(DD47+1),DD47)</f>
        <v>2027</v>
      </c>
      <c r="DF47" s="64">
        <f t="shared" ref="DF47" si="159">IF(DF46="January",(DE47+1),DE47)</f>
        <v>2027</v>
      </c>
      <c r="DG47" s="64">
        <f t="shared" ref="DG47" si="160">IF(DG46="January",(DF47+1),DF47)</f>
        <v>2027</v>
      </c>
      <c r="DH47" s="64">
        <f t="shared" ref="DH47" si="161">IF(DH46="January",(DG47+1),DG47)</f>
        <v>2028</v>
      </c>
      <c r="DI47" s="64">
        <f t="shared" ref="DI47" si="162">IF(DI46="January",(DH47+1),DH47)</f>
        <v>2028</v>
      </c>
      <c r="DJ47" s="64">
        <f t="shared" ref="DJ47" si="163">IF(DJ46="January",(DI47+1),DI47)</f>
        <v>2028</v>
      </c>
      <c r="DK47" s="64">
        <f t="shared" ref="DK47" si="164">IF(DK46="January",(DJ47+1),DJ47)</f>
        <v>2028</v>
      </c>
      <c r="DL47" s="64">
        <f t="shared" ref="DL47" si="165">IF(DL46="January",(DK47+1),DK47)</f>
        <v>2028</v>
      </c>
      <c r="DM47" s="64">
        <f t="shared" ref="DM47" si="166">IF(DM46="January",(DL47+1),DL47)</f>
        <v>2028</v>
      </c>
      <c r="DN47" s="64">
        <f t="shared" ref="DN47" si="167">IF(DN46="January",(DM47+1),DM47)</f>
        <v>2028</v>
      </c>
      <c r="DO47" s="64">
        <f t="shared" ref="DO47" si="168">IF(DO46="January",(DN47+1),DN47)</f>
        <v>2028</v>
      </c>
      <c r="DP47" s="64">
        <f t="shared" ref="DP47" si="169">IF(DP46="January",(DO47+1),DO47)</f>
        <v>2028</v>
      </c>
      <c r="DQ47" s="64">
        <f t="shared" ref="DQ47" si="170">IF(DQ46="January",(DP47+1),DP47)</f>
        <v>2028</v>
      </c>
      <c r="DR47" s="64">
        <f t="shared" ref="DR47" si="171">IF(DR46="January",(DQ47+1),DQ47)</f>
        <v>2028</v>
      </c>
      <c r="DS47" s="64">
        <f t="shared" ref="DS47" si="172">IF(DS46="January",(DR47+1),DR47)</f>
        <v>2028</v>
      </c>
      <c r="DT47" s="64">
        <f t="shared" ref="DT47" si="173">IF(DT46="January",(DS47+1),DS47)</f>
        <v>2029</v>
      </c>
      <c r="DU47" s="64">
        <f t="shared" ref="DU47" si="174">IF(DU46="January",(DT47+1),DT47)</f>
        <v>2029</v>
      </c>
      <c r="DV47" s="64">
        <f t="shared" ref="DV47" si="175">IF(DV46="January",(DU47+1),DU47)</f>
        <v>2029</v>
      </c>
      <c r="DW47" s="64">
        <f t="shared" ref="DW47" si="176">IF(DW46="January",(DV47+1),DV47)</f>
        <v>2029</v>
      </c>
      <c r="DX47" s="64">
        <f t="shared" ref="DX47" si="177">IF(DX46="January",(DW47+1),DW47)</f>
        <v>2029</v>
      </c>
      <c r="DY47" s="64">
        <f t="shared" ref="DY47" si="178">IF(DY46="January",(DX47+1),DX47)</f>
        <v>2029</v>
      </c>
      <c r="DZ47" s="64">
        <f t="shared" ref="DZ47" si="179">IF(DZ46="January",(DY47+1),DY47)</f>
        <v>2029</v>
      </c>
      <c r="EA47" s="64">
        <f t="shared" ref="EA47" si="180">IF(EA46="January",(DZ47+1),DZ47)</f>
        <v>2029</v>
      </c>
      <c r="EB47" s="64">
        <f t="shared" ref="EB47" si="181">IF(EB46="January",(EA47+1),EA47)</f>
        <v>2029</v>
      </c>
      <c r="EC47" s="64">
        <f t="shared" ref="EC47" si="182">IF(EC46="January",(EB47+1),EB47)</f>
        <v>2029</v>
      </c>
      <c r="ED47" s="64">
        <f t="shared" ref="ED47" si="183">IF(ED46="January",(EC47+1),EC47)</f>
        <v>2029</v>
      </c>
      <c r="EE47" s="64">
        <f t="shared" ref="EE47" si="184">IF(EE46="January",(ED47+1),ED47)</f>
        <v>2029</v>
      </c>
      <c r="EF47" s="64">
        <f t="shared" ref="EF47" si="185">IF(EF46="January",(EE47+1),EE47)</f>
        <v>2030</v>
      </c>
      <c r="EG47" s="64">
        <f t="shared" ref="EG47" si="186">IF(EG46="January",(EF47+1),EF47)</f>
        <v>2030</v>
      </c>
      <c r="EH47" s="64">
        <f t="shared" ref="EH47" si="187">IF(EH46="January",(EG47+1),EG47)</f>
        <v>2030</v>
      </c>
      <c r="EI47" s="64">
        <f t="shared" ref="EI47" si="188">IF(EI46="January",(EH47+1),EH47)</f>
        <v>2030</v>
      </c>
      <c r="EJ47" s="64">
        <f t="shared" ref="EJ47" si="189">IF(EJ46="January",(EI47+1),EI47)</f>
        <v>2030</v>
      </c>
      <c r="EK47" s="64">
        <f t="shared" ref="EK47" si="190">IF(EK46="January",(EJ47+1),EJ47)</f>
        <v>2030</v>
      </c>
      <c r="EL47" s="64">
        <f t="shared" ref="EL47" si="191">IF(EL46="January",(EK47+1),EK47)</f>
        <v>2030</v>
      </c>
      <c r="EM47" s="64">
        <f t="shared" ref="EM47" si="192">IF(EM46="January",(EL47+1),EL47)</f>
        <v>2030</v>
      </c>
      <c r="EN47" s="64">
        <f t="shared" ref="EN47" si="193">IF(EN46="January",(EM47+1),EM47)</f>
        <v>2030</v>
      </c>
      <c r="EO47" s="64">
        <f t="shared" ref="EO47" si="194">IF(EO46="January",(EN47+1),EN47)</f>
        <v>2030</v>
      </c>
      <c r="EP47" s="64">
        <f t="shared" ref="EP47" si="195">IF(EP46="January",(EO47+1),EO47)</f>
        <v>2030</v>
      </c>
      <c r="EQ47" s="64">
        <f t="shared" ref="EQ47" si="196">IF(EQ46="January",(EP47+1),EP47)</f>
        <v>2030</v>
      </c>
      <c r="EY47" s="64"/>
      <c r="EZ47" s="64"/>
      <c r="FA47" s="64"/>
    </row>
    <row r="48" spans="2:157" x14ac:dyDescent="0.25">
      <c r="C48" s="65" t="str">
        <f>CONCATENATE(LEFT(C46,3),"-",RIGHT(C47,2))</f>
        <v>Dec-18</v>
      </c>
      <c r="D48" s="65" t="str">
        <f t="shared" ref="D48:AY48" si="197">CONCATENATE(LEFT(D46,3),"-",RIGHT(D47,2))</f>
        <v>Jan-19</v>
      </c>
      <c r="E48" s="65" t="str">
        <f t="shared" si="197"/>
        <v>Feb-19</v>
      </c>
      <c r="F48" s="65" t="str">
        <f t="shared" si="197"/>
        <v>Mar-19</v>
      </c>
      <c r="G48" s="65" t="str">
        <f t="shared" si="197"/>
        <v>Apr-19</v>
      </c>
      <c r="H48" s="65" t="str">
        <f t="shared" si="197"/>
        <v>May-19</v>
      </c>
      <c r="I48" s="65" t="str">
        <f t="shared" si="197"/>
        <v>Jun-19</v>
      </c>
      <c r="J48" s="65" t="str">
        <f t="shared" si="197"/>
        <v>Jul-19</v>
      </c>
      <c r="K48" s="65" t="str">
        <f t="shared" si="197"/>
        <v>Aug-19</v>
      </c>
      <c r="L48" s="65" t="str">
        <f t="shared" si="197"/>
        <v>Sep-19</v>
      </c>
      <c r="M48" s="65" t="str">
        <f t="shared" si="197"/>
        <v>Oct-19</v>
      </c>
      <c r="N48" s="65" t="str">
        <f t="shared" si="197"/>
        <v>Nov-19</v>
      </c>
      <c r="O48" s="65" t="str">
        <f t="shared" si="197"/>
        <v>Dec-19</v>
      </c>
      <c r="P48" s="65" t="str">
        <f t="shared" si="197"/>
        <v>Jan-20</v>
      </c>
      <c r="Q48" s="65" t="str">
        <f t="shared" si="197"/>
        <v>Feb-20</v>
      </c>
      <c r="R48" s="65" t="str">
        <f t="shared" si="197"/>
        <v>Mar-20</v>
      </c>
      <c r="S48" s="65" t="str">
        <f t="shared" si="197"/>
        <v>Apr-20</v>
      </c>
      <c r="T48" s="65" t="str">
        <f t="shared" si="197"/>
        <v>May-20</v>
      </c>
      <c r="U48" s="65" t="str">
        <f t="shared" si="197"/>
        <v>Jun-20</v>
      </c>
      <c r="V48" s="65" t="str">
        <f t="shared" si="197"/>
        <v>Jul-20</v>
      </c>
      <c r="W48" s="65" t="str">
        <f t="shared" si="197"/>
        <v>Aug-20</v>
      </c>
      <c r="X48" s="65" t="str">
        <f t="shared" si="197"/>
        <v>Sep-20</v>
      </c>
      <c r="Y48" s="65" t="str">
        <f t="shared" si="197"/>
        <v>Oct-20</v>
      </c>
      <c r="Z48" s="65" t="str">
        <f t="shared" si="197"/>
        <v>Nov-20</v>
      </c>
      <c r="AA48" s="65" t="str">
        <f t="shared" si="197"/>
        <v>Dec-20</v>
      </c>
      <c r="AB48" s="65" t="str">
        <f t="shared" si="197"/>
        <v>Jan-21</v>
      </c>
      <c r="AC48" s="65" t="str">
        <f t="shared" si="197"/>
        <v>Feb-21</v>
      </c>
      <c r="AD48" s="65" t="str">
        <f t="shared" si="197"/>
        <v>Mar-21</v>
      </c>
      <c r="AE48" s="65" t="str">
        <f t="shared" si="197"/>
        <v>Apr-21</v>
      </c>
      <c r="AF48" s="65" t="str">
        <f t="shared" si="197"/>
        <v>May-21</v>
      </c>
      <c r="AG48" s="65" t="str">
        <f t="shared" si="197"/>
        <v>Jun-21</v>
      </c>
      <c r="AH48" s="65" t="str">
        <f t="shared" si="197"/>
        <v>Jul-21</v>
      </c>
      <c r="AI48" s="65" t="str">
        <f t="shared" si="197"/>
        <v>Aug-21</v>
      </c>
      <c r="AJ48" s="65" t="str">
        <f t="shared" si="197"/>
        <v>Sep-21</v>
      </c>
      <c r="AK48" s="65" t="str">
        <f t="shared" si="197"/>
        <v>Oct-21</v>
      </c>
      <c r="AL48" s="65" t="str">
        <f t="shared" si="197"/>
        <v>Nov-21</v>
      </c>
      <c r="AM48" s="65" t="str">
        <f t="shared" si="197"/>
        <v>Dec-21</v>
      </c>
      <c r="AN48" s="65" t="str">
        <f t="shared" si="197"/>
        <v>Jan-22</v>
      </c>
      <c r="AO48" s="65" t="str">
        <f t="shared" si="197"/>
        <v>Feb-22</v>
      </c>
      <c r="AP48" s="65" t="str">
        <f t="shared" si="197"/>
        <v>Mar-22</v>
      </c>
      <c r="AQ48" s="65" t="str">
        <f t="shared" si="197"/>
        <v>Apr-22</v>
      </c>
      <c r="AR48" s="65" t="str">
        <f t="shared" si="197"/>
        <v>May-22</v>
      </c>
      <c r="AS48" s="65" t="str">
        <f t="shared" si="197"/>
        <v>Jun-22</v>
      </c>
      <c r="AT48" s="65" t="str">
        <f t="shared" si="197"/>
        <v>Jul-22</v>
      </c>
      <c r="AU48" s="65" t="str">
        <f t="shared" si="197"/>
        <v>Aug-22</v>
      </c>
      <c r="AV48" s="65" t="str">
        <f t="shared" si="197"/>
        <v>Sep-22</v>
      </c>
      <c r="AW48" s="65" t="str">
        <f t="shared" si="197"/>
        <v>Oct-22</v>
      </c>
      <c r="AX48" s="65" t="str">
        <f t="shared" si="197"/>
        <v>Nov-22</v>
      </c>
      <c r="AY48" s="65" t="str">
        <f t="shared" si="197"/>
        <v>Dec-22</v>
      </c>
      <c r="AZ48" s="65" t="str">
        <f t="shared" ref="AZ48:DK48" si="198">CONCATENATE(LEFT(AZ46,3),"-",RIGHT(AZ47,2))</f>
        <v>Jan-23</v>
      </c>
      <c r="BA48" s="65" t="str">
        <f t="shared" si="198"/>
        <v>Feb-23</v>
      </c>
      <c r="BB48" s="65" t="str">
        <f t="shared" si="198"/>
        <v>Mar-23</v>
      </c>
      <c r="BC48" s="65" t="str">
        <f t="shared" si="198"/>
        <v>Apr-23</v>
      </c>
      <c r="BD48" s="65" t="str">
        <f t="shared" si="198"/>
        <v>May-23</v>
      </c>
      <c r="BE48" s="65" t="str">
        <f t="shared" si="198"/>
        <v>Jun-23</v>
      </c>
      <c r="BF48" s="65" t="str">
        <f t="shared" si="198"/>
        <v>Jul-23</v>
      </c>
      <c r="BG48" s="65" t="str">
        <f t="shared" si="198"/>
        <v>Aug-23</v>
      </c>
      <c r="BH48" s="65" t="str">
        <f t="shared" si="198"/>
        <v>Sep-23</v>
      </c>
      <c r="BI48" s="65" t="str">
        <f t="shared" si="198"/>
        <v>Oct-23</v>
      </c>
      <c r="BJ48" s="65" t="str">
        <f t="shared" si="198"/>
        <v>Nov-23</v>
      </c>
      <c r="BK48" s="65" t="str">
        <f t="shared" si="198"/>
        <v>Dec-23</v>
      </c>
      <c r="BL48" s="65" t="str">
        <f t="shared" si="198"/>
        <v>Jan-24</v>
      </c>
      <c r="BM48" s="65" t="str">
        <f t="shared" si="198"/>
        <v>Feb-24</v>
      </c>
      <c r="BN48" s="65" t="str">
        <f t="shared" si="198"/>
        <v>Mar-24</v>
      </c>
      <c r="BO48" s="65" t="str">
        <f t="shared" si="198"/>
        <v>Apr-24</v>
      </c>
      <c r="BP48" s="65" t="str">
        <f t="shared" si="198"/>
        <v>May-24</v>
      </c>
      <c r="BQ48" s="65" t="str">
        <f t="shared" si="198"/>
        <v>Jun-24</v>
      </c>
      <c r="BR48" s="65" t="str">
        <f t="shared" si="198"/>
        <v>Jul-24</v>
      </c>
      <c r="BS48" s="65" t="str">
        <f t="shared" si="198"/>
        <v>Aug-24</v>
      </c>
      <c r="BT48" s="65" t="str">
        <f t="shared" si="198"/>
        <v>Sep-24</v>
      </c>
      <c r="BU48" s="65" t="str">
        <f t="shared" si="198"/>
        <v>Oct-24</v>
      </c>
      <c r="BV48" s="65" t="str">
        <f t="shared" si="198"/>
        <v>Nov-24</v>
      </c>
      <c r="BW48" s="65" t="str">
        <f t="shared" si="198"/>
        <v>Dec-24</v>
      </c>
      <c r="BX48" s="65" t="str">
        <f t="shared" si="198"/>
        <v>Jan-25</v>
      </c>
      <c r="BY48" s="65" t="str">
        <f t="shared" si="198"/>
        <v>Feb-25</v>
      </c>
      <c r="BZ48" s="65" t="str">
        <f t="shared" si="198"/>
        <v>Mar-25</v>
      </c>
      <c r="CA48" s="65" t="str">
        <f t="shared" si="198"/>
        <v>Apr-25</v>
      </c>
      <c r="CB48" s="65" t="str">
        <f t="shared" si="198"/>
        <v>May-25</v>
      </c>
      <c r="CC48" s="65" t="str">
        <f t="shared" si="198"/>
        <v>Jun-25</v>
      </c>
      <c r="CD48" s="65" t="str">
        <f t="shared" si="198"/>
        <v>Jul-25</v>
      </c>
      <c r="CE48" s="65" t="str">
        <f t="shared" si="198"/>
        <v>Aug-25</v>
      </c>
      <c r="CF48" s="65" t="str">
        <f t="shared" si="198"/>
        <v>Sep-25</v>
      </c>
      <c r="CG48" s="65" t="str">
        <f t="shared" si="198"/>
        <v>Oct-25</v>
      </c>
      <c r="CH48" s="65" t="str">
        <f t="shared" si="198"/>
        <v>Nov-25</v>
      </c>
      <c r="CI48" s="65" t="str">
        <f t="shared" si="198"/>
        <v>Dec-25</v>
      </c>
      <c r="CJ48" s="65" t="str">
        <f t="shared" si="198"/>
        <v>Jan-26</v>
      </c>
      <c r="CK48" s="65" t="str">
        <f t="shared" si="198"/>
        <v>Feb-26</v>
      </c>
      <c r="CL48" s="65" t="str">
        <f t="shared" si="198"/>
        <v>Mar-26</v>
      </c>
      <c r="CM48" s="65" t="str">
        <f t="shared" si="198"/>
        <v>Apr-26</v>
      </c>
      <c r="CN48" s="65" t="str">
        <f t="shared" si="198"/>
        <v>May-26</v>
      </c>
      <c r="CO48" s="65" t="str">
        <f t="shared" si="198"/>
        <v>Jun-26</v>
      </c>
      <c r="CP48" s="65" t="str">
        <f t="shared" si="198"/>
        <v>Jul-26</v>
      </c>
      <c r="CQ48" s="65" t="str">
        <f t="shared" si="198"/>
        <v>Aug-26</v>
      </c>
      <c r="CR48" s="65" t="str">
        <f t="shared" si="198"/>
        <v>Sep-26</v>
      </c>
      <c r="CS48" s="65" t="str">
        <f t="shared" si="198"/>
        <v>Oct-26</v>
      </c>
      <c r="CT48" s="65" t="str">
        <f t="shared" si="198"/>
        <v>Nov-26</v>
      </c>
      <c r="CU48" s="65" t="str">
        <f t="shared" si="198"/>
        <v>Dec-26</v>
      </c>
      <c r="CV48" s="65" t="str">
        <f t="shared" si="198"/>
        <v>Jan-27</v>
      </c>
      <c r="CW48" s="65" t="str">
        <f t="shared" si="198"/>
        <v>Feb-27</v>
      </c>
      <c r="CX48" s="65" t="str">
        <f t="shared" si="198"/>
        <v>Mar-27</v>
      </c>
      <c r="CY48" s="65" t="str">
        <f t="shared" si="198"/>
        <v>Apr-27</v>
      </c>
      <c r="CZ48" s="65" t="str">
        <f t="shared" si="198"/>
        <v>May-27</v>
      </c>
      <c r="DA48" s="65" t="str">
        <f t="shared" si="198"/>
        <v>Jun-27</v>
      </c>
      <c r="DB48" s="65" t="str">
        <f t="shared" si="198"/>
        <v>Jul-27</v>
      </c>
      <c r="DC48" s="65" t="str">
        <f t="shared" si="198"/>
        <v>Aug-27</v>
      </c>
      <c r="DD48" s="65" t="str">
        <f t="shared" si="198"/>
        <v>Sep-27</v>
      </c>
      <c r="DE48" s="65" t="str">
        <f t="shared" si="198"/>
        <v>Oct-27</v>
      </c>
      <c r="DF48" s="65" t="str">
        <f t="shared" si="198"/>
        <v>Nov-27</v>
      </c>
      <c r="DG48" s="65" t="str">
        <f t="shared" si="198"/>
        <v>Dec-27</v>
      </c>
      <c r="DH48" s="65" t="str">
        <f t="shared" si="198"/>
        <v>Jan-28</v>
      </c>
      <c r="DI48" s="65" t="str">
        <f t="shared" si="198"/>
        <v>Feb-28</v>
      </c>
      <c r="DJ48" s="65" t="str">
        <f t="shared" si="198"/>
        <v>Mar-28</v>
      </c>
      <c r="DK48" s="65" t="str">
        <f t="shared" si="198"/>
        <v>Apr-28</v>
      </c>
      <c r="DL48" s="65" t="str">
        <f t="shared" ref="DL48:EQ48" si="199">CONCATENATE(LEFT(DL46,3),"-",RIGHT(DL47,2))</f>
        <v>May-28</v>
      </c>
      <c r="DM48" s="65" t="str">
        <f t="shared" si="199"/>
        <v>Jun-28</v>
      </c>
      <c r="DN48" s="65" t="str">
        <f t="shared" si="199"/>
        <v>Jul-28</v>
      </c>
      <c r="DO48" s="65" t="str">
        <f t="shared" si="199"/>
        <v>Aug-28</v>
      </c>
      <c r="DP48" s="65" t="str">
        <f t="shared" si="199"/>
        <v>Sep-28</v>
      </c>
      <c r="DQ48" s="65" t="str">
        <f t="shared" si="199"/>
        <v>Oct-28</v>
      </c>
      <c r="DR48" s="65" t="str">
        <f t="shared" si="199"/>
        <v>Nov-28</v>
      </c>
      <c r="DS48" s="65" t="str">
        <f t="shared" si="199"/>
        <v>Dec-28</v>
      </c>
      <c r="DT48" s="65" t="str">
        <f t="shared" si="199"/>
        <v>Jan-29</v>
      </c>
      <c r="DU48" s="65" t="str">
        <f t="shared" si="199"/>
        <v>Feb-29</v>
      </c>
      <c r="DV48" s="65" t="str">
        <f t="shared" si="199"/>
        <v>Mar-29</v>
      </c>
      <c r="DW48" s="65" t="str">
        <f t="shared" si="199"/>
        <v>Apr-29</v>
      </c>
      <c r="DX48" s="65" t="str">
        <f t="shared" si="199"/>
        <v>May-29</v>
      </c>
      <c r="DY48" s="65" t="str">
        <f t="shared" si="199"/>
        <v>Jun-29</v>
      </c>
      <c r="DZ48" s="65" t="str">
        <f t="shared" si="199"/>
        <v>Jul-29</v>
      </c>
      <c r="EA48" s="65" t="str">
        <f t="shared" si="199"/>
        <v>Aug-29</v>
      </c>
      <c r="EB48" s="65" t="str">
        <f t="shared" si="199"/>
        <v>Sep-29</v>
      </c>
      <c r="EC48" s="65" t="str">
        <f t="shared" si="199"/>
        <v>Oct-29</v>
      </c>
      <c r="ED48" s="65" t="str">
        <f t="shared" si="199"/>
        <v>Nov-29</v>
      </c>
      <c r="EE48" s="65" t="str">
        <f t="shared" si="199"/>
        <v>Dec-29</v>
      </c>
      <c r="EF48" s="65" t="str">
        <f t="shared" si="199"/>
        <v>Jan-30</v>
      </c>
      <c r="EG48" s="65" t="str">
        <f t="shared" si="199"/>
        <v>Feb-30</v>
      </c>
      <c r="EH48" s="65" t="str">
        <f t="shared" si="199"/>
        <v>Mar-30</v>
      </c>
      <c r="EI48" s="65" t="str">
        <f t="shared" si="199"/>
        <v>Apr-30</v>
      </c>
      <c r="EJ48" s="65" t="str">
        <f t="shared" si="199"/>
        <v>May-30</v>
      </c>
      <c r="EK48" s="65" t="str">
        <f t="shared" si="199"/>
        <v>Jun-30</v>
      </c>
      <c r="EL48" s="65" t="str">
        <f t="shared" si="199"/>
        <v>Jul-30</v>
      </c>
      <c r="EM48" s="65" t="str">
        <f t="shared" si="199"/>
        <v>Aug-30</v>
      </c>
      <c r="EN48" s="65" t="str">
        <f t="shared" si="199"/>
        <v>Sep-30</v>
      </c>
      <c r="EO48" s="65" t="str">
        <f t="shared" si="199"/>
        <v>Oct-30</v>
      </c>
      <c r="EP48" s="65" t="str">
        <f t="shared" si="199"/>
        <v>Nov-30</v>
      </c>
      <c r="EQ48" s="65" t="str">
        <f t="shared" si="199"/>
        <v>Dec-30</v>
      </c>
      <c r="EY48" s="23"/>
      <c r="EZ48" s="23"/>
      <c r="FA48" s="23"/>
    </row>
    <row r="49" spans="2:157" ht="15.75" x14ac:dyDescent="0.25">
      <c r="B49" s="66" t="s">
        <v>95</v>
      </c>
      <c r="C49" s="68">
        <f>C74</f>
        <v>23732</v>
      </c>
      <c r="D49" s="21">
        <f>IF(($E$182-$E$116)&lt;((C49*($D$74/12))), C49-$C$105, C49+(C49*($D$74/12))-$C$105-($E$182-$E$116))</f>
        <v>22011.604500000001</v>
      </c>
      <c r="E49" s="21">
        <f>IF(($E$183-$E$117)&lt;((D49*($D$74/12))), D49-$C$105, D49+(D49*($D$74/12))-$C$105-($E$183-$E$117))</f>
        <v>19656.340115750001</v>
      </c>
      <c r="F49" s="21">
        <f>IF(($E$184-$E$118)&lt;((E49*($D$74/12))), E49-$C$105, E49+(E49*($D$74/12))-$C$105-($E$184-$E$118))</f>
        <v>17592.832306155127</v>
      </c>
      <c r="G49" s="21">
        <f>IF(($E$185-$E$119)&lt;((F49*($D$74/12))), F49-$C$105, F49+(F49*($D$74/12))-$C$105-($E$185-$E$119))</f>
        <v>15222.102219226668</v>
      </c>
      <c r="H49" s="21">
        <f>IF(($E$186-$E$120)&lt;((G49*($D$74/12))), G49-$C$105, G49+(G49*($D$74/12))-$C$105-($E$186-$E$120))</f>
        <v>13043.074576993962</v>
      </c>
      <c r="I49" s="21">
        <f>IF(($E$187-$E$121)&lt;((H49*($D$74/12))), H49-$C$105, H49+(H49*($D$74/12))-$C$105-($E$187-$E$121))</f>
        <v>10656.42033801344</v>
      </c>
      <c r="J49" s="21">
        <f>IF(($E$188-$E$122)&lt;((I49*($D$74/12))), I49-$C$105, I49+(I49*($D$74/12))-$C$105-($E$188-$E$122))</f>
        <v>9328.8303380134403</v>
      </c>
      <c r="K49" s="21">
        <f>IF(($E$189-$E$123)&lt;((J49*($D$74/12))), J49-$C$105, J49+(J49*($D$74/12))-$C$105-($E$189-$E$123))</f>
        <v>8001.2403380134401</v>
      </c>
      <c r="L49" s="21">
        <f>IF(($E$190-$E$124)&lt;((K49*($D$74/12))), K49-$C$105, K49+(K49*($D$74/12))-$C$105-($E$190-$E$124))</f>
        <v>5596.9396791964873</v>
      </c>
      <c r="M49" s="21">
        <f>IF(($E$191-$E$125)&lt;((L49*($D$74/12))), L49-$C$105, L49+(L49*($D$74/12))-$C$105-($E$191-$E$125))</f>
        <v>3184.2239680736748</v>
      </c>
      <c r="N49" s="21">
        <f>IF(($E$192-$E$126)&lt;((M49*($D$74/12))), M49-$C$105, M49+(M49*($D$74/12))-$C$105-($E$192-$E$126))</f>
        <v>1856.6339680736749</v>
      </c>
      <c r="O49" s="21">
        <f>IF(($E$193-$E$127)&lt;((N49*($D$74/12))), N49-$C$105, N49+(N49*($D$74/12))-$C$105-($E$193-$E$127))</f>
        <v>430.82718696193274</v>
      </c>
      <c r="P49" s="21">
        <f>IF(($E$193-$E$127)&lt;((O49*($D$74/12))), O49-$C$105, O49+(O49*($D$74/12))-$C$105-($E$193-$E$127))</f>
        <v>-999.96991788370053</v>
      </c>
      <c r="Q49" s="21">
        <f>IF(($E$193-$E$127)&lt;((P49*($D$74/12))), P49-$C$105, P49+(P49*($D$74/12))-$C$105-($E$193-$E$127))</f>
        <v>-2435.7748125962935</v>
      </c>
      <c r="R49" s="21">
        <f>IF(($E$193-$E$127)&lt;((Q49*($D$74/12))), Q49-$C$105, Q49+(Q49*($D$74/12))-$C$105-($E$193-$E$127))</f>
        <v>-3876.6050244403805</v>
      </c>
      <c r="S49" s="21">
        <f>IF(($E$193-$E$127)&lt;((R49*($D$74/12))), R49-$C$105, R49+(R49*($D$74/12))-$C$105-($E$193-$E$127))</f>
        <v>-5322.4781420259214</v>
      </c>
      <c r="T49" s="21">
        <f>IF(($E$193-$E$127)&lt;((S49*($D$74/12))), S49-$C$105, S49+(S49*($D$74/12))-$C$105-($E$193-$E$127))</f>
        <v>-6773.4118155230126</v>
      </c>
      <c r="U49" s="21">
        <f>IF(($E$193-$E$127)&lt;((T49*($D$74/12))), T49-$C$105, T49+(T49*($D$74/12))-$C$105-($E$193-$E$127))</f>
        <v>-8229.4237568773424</v>
      </c>
      <c r="V49" s="21">
        <f>IF(($E$193-$E$127)&lt;((U49*($D$74/12))), U49-$C$105, U49+(U49*($D$74/12))-$C$105-($E$193-$E$127))</f>
        <v>-9690.5317400264139</v>
      </c>
      <c r="W49" s="21">
        <f>IF(($E$193-$E$127)&lt;((V49*($D$74/12))), V49-$C$105, V49+(V49*($D$74/12))-$C$105-($E$193-$E$127))</f>
        <v>-11156.753601116507</v>
      </c>
      <c r="X49" s="21">
        <f>IF(($E$193-$E$127)&lt;((W49*($D$74/12))), W49-$C$105, W49+(W49*($D$74/12))-$C$105-($E$193-$E$127))</f>
        <v>-12628.107238720415</v>
      </c>
      <c r="Y49" s="21">
        <f>IF(($E$193-$E$127)&lt;((X49*($D$74/12))), X49-$C$105, X49+(X49*($D$74/12))-$C$105-($E$193-$E$127))</f>
        <v>-14104.610614055937</v>
      </c>
      <c r="Z49" s="21">
        <f>IF(($E$193-$E$127)&lt;((Y49*($D$74/12))), Y49-$C$105, Y49+(Y49*($D$74/12))-$C$105-($E$193-$E$127))</f>
        <v>-15586.281751205133</v>
      </c>
      <c r="AA49" s="21">
        <f>IF(($E$193-$E$127)&lt;((Z49*($D$74/12))), Z49-$C$105, Z49+(Z49*($D$74/12))-$C$105-($E$193-$E$127))</f>
        <v>-17073.13873733435</v>
      </c>
      <c r="AB49" s="21">
        <f>IF(($E$193-$E$127)&lt;((AA49*($D$74/12))), AA49-$C$105, AA49+(AA49*($D$74/12))-$C$105-($E$193-$E$127))</f>
        <v>-18565.199722915018</v>
      </c>
      <c r="AC49" s="21">
        <f>IF(($E$193-$E$127)&lt;((AB49*($D$74/12))), AB49-$C$105, AB49+(AB49*($D$74/12))-$C$105-($E$193-$E$127))</f>
        <v>-20062.482921945222</v>
      </c>
      <c r="AD49" s="21">
        <f>IF(($E$193-$E$127)&lt;((AC49*($D$74/12))), AC49-$C$105, AC49+(AC49*($D$74/12))-$C$105-($E$193-$E$127))</f>
        <v>-21565.00661217203</v>
      </c>
      <c r="AE49" s="21">
        <f>IF(($E$193-$E$127)&lt;((AD49*($D$74/12))), AD49-$C$105, AD49+(AD49*($D$74/12))-$C$105-($E$193-$E$127))</f>
        <v>-23072.789135314633</v>
      </c>
      <c r="AF49" s="21">
        <f>IF(($E$193-$E$127)&lt;((AE49*($D$74/12))), AE49-$C$105, AE49+(AE49*($D$74/12))-$C$105-($E$193-$E$127))</f>
        <v>-24585.848897288233</v>
      </c>
      <c r="AG49" s="21">
        <f>IF(($E$193-$E$127)&lt;((AF49*($D$74/12))), AF49-$C$105, AF49+(AF49*($D$74/12))-$C$105-($E$193-$E$127))</f>
        <v>-26104.204368428742</v>
      </c>
      <c r="AH49" s="21">
        <f>IF(($E$193-$E$127)&lt;((AG49*($D$74/12))), AG49-$C$105, AG49+(AG49*($D$74/12))-$C$105-($E$193-$E$127))</f>
        <v>-27627.874083718241</v>
      </c>
      <c r="AI49" s="21">
        <f>IF(($E$193-$E$127)&lt;((AH49*($D$74/12))), AH49-$C$105, AH49+(AH49*($D$74/12))-$C$105-($E$193-$E$127))</f>
        <v>-29156.876643011256</v>
      </c>
      <c r="AJ49" s="21">
        <f>IF(($E$193-$E$127)&lt;((AI49*($D$74/12))), AI49-$C$105, AI49+(AI49*($D$74/12))-$C$105-($E$193-$E$127))</f>
        <v>-30691.230711261796</v>
      </c>
      <c r="AK49" s="21">
        <f>IF(($E$193-$E$127)&lt;((AJ49*($D$74/12))), AJ49-$C$105, AJ49+(AJ49*($D$74/12))-$C$105-($E$193-$E$127))</f>
        <v>-32230.955018751214</v>
      </c>
      <c r="AL49" s="21">
        <f>IF(($E$193-$E$127)&lt;((AK49*($D$74/12))), AK49-$C$105, AK49+(AK49*($D$74/12))-$C$105-($E$193-$E$127))</f>
        <v>-33776.068361316837</v>
      </c>
      <c r="AM49" s="21">
        <f>IF(($E$193-$E$127)&lt;((AL49*($D$74/12))), AL49-$C$105, AL49+(AL49*($D$74/12))-$C$105-($E$193-$E$127))</f>
        <v>-35326.589600581443</v>
      </c>
      <c r="AN49" s="21">
        <f>IF(($E$193-$E$127)&lt;((AM49*($D$74/12))), AM49-$C$105, AM49+(AM49*($D$74/12))-$C$105-($E$193-$E$127))</f>
        <v>-36882.537664183474</v>
      </c>
      <c r="AO49" s="21">
        <f>IF(($E$193-$E$127)&lt;((AN49*($D$74/12))), AN49-$C$105, AN49+(AN49*($D$74/12))-$C$105-($E$193-$E$127))</f>
        <v>-38443.931546008112</v>
      </c>
      <c r="AP49" s="21">
        <f>IF(($E$193-$E$127)&lt;((AO49*($D$74/12))), AO49-$C$105, AO49+(AO49*($D$74/12))-$C$105-($E$193-$E$127))</f>
        <v>-40010.790306419134</v>
      </c>
      <c r="AQ49" s="21">
        <f>IF(($E$193-$E$127)&lt;((AP49*($D$74/12))), AP49-$C$105, AP49+(AP49*($D$74/12))-$C$105-($E$193-$E$127))</f>
        <v>-41583.133072491604</v>
      </c>
      <c r="AR49" s="21">
        <f>IF(($E$193-$E$127)&lt;((AQ49*($D$74/12))), AQ49-$C$105, AQ49+(AQ49*($D$74/12))-$C$105-($E$193-$E$127))</f>
        <v>-43160.979038245321</v>
      </c>
      <c r="AS49" s="21">
        <f>IF(($E$193-$E$127)&lt;((AR49*($D$74/12))), AR49-$C$105, AR49+(AR49*($D$74/12))-$C$105-($E$193-$E$127))</f>
        <v>-44744.347464879174</v>
      </c>
      <c r="AT49" s="21">
        <f>IF(($E$193-$E$127)&lt;((AS49*($D$74/12))), AS49-$C$105, AS49+(AS49*($D$74/12))-$C$105-($E$193-$E$127))</f>
        <v>-46333.257681006246</v>
      </c>
      <c r="AU49" s="21">
        <f>IF(($E$193-$E$127)&lt;((AT49*($D$74/12))), AT49-$C$105, AT49+(AT49*($D$74/12))-$C$105-($E$193-$E$127))</f>
        <v>-47927.729082889768</v>
      </c>
      <c r="AV49" s="21">
        <f>IF(($E$193-$E$127)&lt;((AU49*($D$74/12))), AU49-$C$105, AU49+(AU49*($D$74/12))-$C$105-($E$193-$E$127))</f>
        <v>-49527.781134679884</v>
      </c>
      <c r="AW49" s="21">
        <f>IF(($E$193-$E$127)&lt;((AV49*($D$74/12))), AV49-$C$105, AV49+(AV49*($D$74/12))-$C$105-($E$193-$E$127))</f>
        <v>-51133.433368651255</v>
      </c>
      <c r="AX49" s="21">
        <f>IF(($E$193-$E$127)&lt;((AW49*($D$74/12))), AW49-$C$105, AW49+(AW49*($D$74/12))-$C$105-($E$193-$E$127))</f>
        <v>-52744.705385441528</v>
      </c>
      <c r="AY49" s="21">
        <f>IF(($E$193-$E$127)&lt;((AX49*($D$74/12))), AX49-$C$105, AX49+(AX49*($D$74/12))-$C$105-($E$193-$E$127))</f>
        <v>-54361.616854290565</v>
      </c>
      <c r="AZ49" s="21">
        <f>IF(($E$193-$E$127)&lt;((AY49*($D$74/12))), AY49-$C$105, AY49+(AY49*($D$74/12))-$C$105-($E$193-$E$127))</f>
        <v>-55984.187513280573</v>
      </c>
      <c r="BA49" s="21">
        <f>IF(($E$193-$E$127)&lt;((AZ49*($D$74/12))), AZ49-$C$105, AZ49+(AZ49*($D$74/12))-$C$105-($E$193-$E$127))</f>
        <v>-57612.437169577053</v>
      </c>
      <c r="BB49" s="21">
        <f>IF(($E$193-$E$127)&lt;((BA49*($D$74/12))), BA49-$C$105, BA49+(BA49*($D$74/12))-$C$105-($E$193-$E$127))</f>
        <v>-59246.385699670573</v>
      </c>
      <c r="BC49" s="21">
        <f>IF(($E$193-$E$127)&lt;((BB49*($D$74/12))), BB49-$C$105, BB49+(BB49*($D$74/12))-$C$105-($E$193-$E$127))</f>
        <v>-60886.053049619411</v>
      </c>
      <c r="BD49" s="21">
        <f>IF(($E$193-$E$127)&lt;((BC49*($D$74/12))), BC49-$C$105, BC49+(BC49*($D$74/12))-$C$105-($E$193-$E$127))</f>
        <v>-62531.459235293078</v>
      </c>
      <c r="BE49" s="21">
        <f>IF(($E$193-$E$127)&lt;((BD49*($D$74/12))), BD49-$C$105, BD49+(BD49*($D$74/12))-$C$105-($E$193-$E$127))</f>
        <v>-64182.624342616604</v>
      </c>
      <c r="BF49" s="21">
        <f>IF(($E$193-$E$127)&lt;((BE49*($D$74/12))), BE49-$C$105, BE49+(BE49*($D$74/12))-$C$105-($E$193-$E$127))</f>
        <v>-65839.568527815762</v>
      </c>
      <c r="BG49" s="21">
        <f>IF(($E$193-$E$127)&lt;((BF49*($D$74/12))), BF49-$C$105, BF49+(BF49*($D$74/12))-$C$105-($E$193-$E$127))</f>
        <v>-67502.312017663106</v>
      </c>
      <c r="BH49" s="21">
        <f>IF(($E$193-$E$127)&lt;((BG49*($D$74/12))), BG49-$C$105, BG49+(BG49*($D$74/12))-$C$105-($E$193-$E$127))</f>
        <v>-69170.875109724919</v>
      </c>
      <c r="BI49" s="21">
        <f>IF(($E$193-$E$127)&lt;((BH49*($D$74/12))), BH49-$C$105, BH49+(BH49*($D$74/12))-$C$105-($E$193-$E$127))</f>
        <v>-70845.278172608945</v>
      </c>
      <c r="BJ49" s="21">
        <f>IF(($E$193-$E$127)&lt;((BI49*($D$74/12))), BI49-$C$105, BI49+(BI49*($D$74/12))-$C$105-($E$193-$E$127))</f>
        <v>-72525.541646213067</v>
      </c>
      <c r="BK49" s="21">
        <f>IF(($E$193-$E$127)&lt;((BJ49*($D$74/12))), BJ49-$C$105, BJ49+(BJ49*($D$74/12))-$C$105-($E$193-$E$127))</f>
        <v>-74211.686041974812</v>
      </c>
      <c r="BL49" s="21">
        <f>IF(($E$193-$E$127)&lt;((BK49*($D$74/12))), BK49-$C$105, BK49+(BK49*($D$74/12))-$C$105-($E$193-$E$127))</f>
        <v>-75903.731943121718</v>
      </c>
      <c r="BM49" s="21">
        <f>IF(($E$193-$E$127)&lt;((BL49*($D$74/12))), BL49-$C$105, BL49+(BL49*($D$74/12))-$C$105-($E$193-$E$127))</f>
        <v>-77601.700004922634</v>
      </c>
      <c r="BN49" s="21">
        <f>IF(($E$193-$E$127)&lt;((BM49*($D$74/12))), BM49-$C$105, BM49+(BM49*($D$74/12))-$C$105-($E$193-$E$127))</f>
        <v>-79305.610954939853</v>
      </c>
      <c r="BO49" s="21">
        <f>IF(($E$193-$E$127)&lt;((BN49*($D$74/12))), BN49-$C$105, BN49+(BN49*($D$74/12))-$C$105-($E$193-$E$127))</f>
        <v>-81015.485593282137</v>
      </c>
      <c r="BP49" s="21">
        <f>IF(($E$193-$E$127)&lt;((BO49*($D$74/12))), BO49-$C$105, BO49+(BO49*($D$74/12))-$C$105-($E$193-$E$127))</f>
        <v>-82731.344792858625</v>
      </c>
      <c r="BQ49" s="21">
        <f>IF(($E$193-$E$127)&lt;((BP49*($D$74/12))), BP49-$C$105, BP49+(BP49*($D$74/12))-$C$105-($E$193-$E$127))</f>
        <v>-84453.209499633624</v>
      </c>
      <c r="BR49" s="21">
        <f>IF(($E$193-$E$127)&lt;((BQ49*($D$74/12))), BQ49-$C$105, BQ49+(BQ49*($D$74/12))-$C$105-($E$193-$E$127))</f>
        <v>-86181.100732882333</v>
      </c>
      <c r="BS49" s="21">
        <f>IF(($E$193-$E$127)&lt;((BR49*($D$74/12))), BR49-$C$105, BR49+(BR49*($D$74/12))-$C$105-($E$193-$E$127))</f>
        <v>-87915.039585447419</v>
      </c>
      <c r="BT49" s="21">
        <f>IF(($E$193-$E$127)&lt;((BS49*($D$74/12))), BS49-$C$105, BS49+(BS49*($D$74/12))-$C$105-($E$193-$E$127))</f>
        <v>-89655.047223996473</v>
      </c>
      <c r="BU49" s="21">
        <f>IF(($E$193-$E$127)&lt;((BT49*($D$74/12))), BT49-$C$105, BT49+(BT49*($D$74/12))-$C$105-($E$193-$E$127))</f>
        <v>-91401.144889280447</v>
      </c>
      <c r="BV49" s="21">
        <f>IF(($E$193-$E$127)&lt;((BU49*($D$74/12))), BU49-$C$105, BU49+(BU49*($D$74/12))-$C$105-($E$193-$E$127))</f>
        <v>-93153.353896392917</v>
      </c>
      <c r="BW49" s="21">
        <f>IF(($E$193-$E$127)&lt;((BV49*($D$74/12))), BV49-$C$105, BV49+(BV49*($D$74/12))-$C$105-($E$193-$E$127))</f>
        <v>-94911.695635030279</v>
      </c>
      <c r="BX49" s="21">
        <f>IF(($E$193-$E$127)&lt;((BW49*($D$74/12))), BW49-$C$105, BW49+(BW49*($D$74/12))-$C$105-($E$193-$E$127))</f>
        <v>-96676.191569752875</v>
      </c>
      <c r="BY49" s="21">
        <f>IF(($E$193-$E$127)&lt;((BX49*($D$74/12))), BX49-$C$105, BX49+(BX49*($D$74/12))-$C$105-($E$193-$E$127))</f>
        <v>-98446.863240246996</v>
      </c>
      <c r="BZ49" s="21">
        <f>IF(($E$193-$E$127)&lt;((BY49*($D$74/12))), BY49-$C$105, BY49+(BY49*($D$74/12))-$C$105-($E$193-$E$127))</f>
        <v>-100223.73226158785</v>
      </c>
      <c r="CA49" s="21">
        <f>IF(($E$193-$E$127)&lt;((BZ49*($D$74/12))), BZ49-$C$105, BZ49+(BZ49*($D$74/12))-$C$105-($E$193-$E$127))</f>
        <v>-102006.82032450339</v>
      </c>
      <c r="CB49" s="21">
        <f>IF(($E$193-$E$127)&lt;((CA49*($D$74/12))), CA49-$C$105, CA49+(CA49*($D$74/12))-$C$105-($E$193-$E$127))</f>
        <v>-103796.14919563915</v>
      </c>
      <c r="CC49" s="21">
        <f>IF(($E$193-$E$127)&lt;((CB49*($D$74/12))), CB49-$C$105, CB49+(CB49*($D$74/12))-$C$105-($E$193-$E$127))</f>
        <v>-105591.74071782388</v>
      </c>
      <c r="CD49" s="21">
        <f>IF(($E$193-$E$127)&lt;((CC49*($D$74/12))), CC49-$C$105, CC49+(CC49*($D$74/12))-$C$105-($E$193-$E$127))</f>
        <v>-107393.61681033626</v>
      </c>
      <c r="CE49" s="21">
        <f>IF(($E$193-$E$127)&lt;((CD49*($D$74/12))), CD49-$C$105, CD49+(CD49*($D$74/12))-$C$105-($E$193-$E$127))</f>
        <v>-109201.79946917243</v>
      </c>
      <c r="CF49" s="21">
        <f>IF(($E$193-$E$127)&lt;((CE49*($D$74/12))), CE49-$C$105, CE49+(CE49*($D$74/12))-$C$105-($E$193-$E$127))</f>
        <v>-111016.31076731453</v>
      </c>
      <c r="CG49" s="21">
        <f>IF(($E$193-$E$127)&lt;((CF49*($D$74/12))), CF49-$C$105, CF49+(CF49*($D$74/12))-$C$105-($E$193-$E$127))</f>
        <v>-112837.17285500013</v>
      </c>
      <c r="CH49" s="21">
        <f>IF(($E$193-$E$127)&lt;((CG49*($D$74/12))), CG49-$C$105, CG49+(CG49*($D$74/12))-$C$105-($E$193-$E$127))</f>
        <v>-114664.40795999262</v>
      </c>
      <c r="CI49" s="21">
        <f>IF(($E$193-$E$127)&lt;((CH49*($D$74/12))), CH49-$C$105, CH49+(CH49*($D$74/12))-$C$105-($E$193-$E$127))</f>
        <v>-116498.03838785259</v>
      </c>
      <c r="CJ49" s="21">
        <f>IF(($E$193-$E$127)&lt;((CI49*($D$74/12))), CI49-$C$105, CI49+(CI49*($D$74/12))-$C$105-($E$193-$E$127))</f>
        <v>-118338.08652221007</v>
      </c>
      <c r="CK49" s="21">
        <f>IF(($E$193-$E$127)&lt;((CJ49*($D$74/12))), CJ49-$C$105, CJ49+(CJ49*($D$74/12))-$C$105-($E$193-$E$127))</f>
        <v>-120184.57482503779</v>
      </c>
      <c r="CL49" s="21">
        <f>IF(($E$193-$E$127)&lt;((CK49*($D$74/12))), CK49-$C$105, CK49+(CK49*($D$74/12))-$C$105-($E$193-$E$127))</f>
        <v>-122037.52583692542</v>
      </c>
      <c r="CM49" s="21">
        <f>IF(($E$193-$E$127)&lt;((CL49*($D$74/12))), CL49-$C$105, CL49+(CL49*($D$74/12))-$C$105-($E$193-$E$127))</f>
        <v>-123896.96217735465</v>
      </c>
      <c r="CN49" s="21">
        <f>IF(($E$193-$E$127)&lt;((CM49*($D$74/12))), CM49-$C$105, CM49+(CM49*($D$74/12))-$C$105-($E$193-$E$127))</f>
        <v>-125762.90654497538</v>
      </c>
      <c r="CO49" s="21">
        <f>IF(($E$193-$E$127)&lt;((CN49*($D$74/12))), CN49-$C$105, CN49+(CN49*($D$74/12))-$C$105-($E$193-$E$127))</f>
        <v>-127635.38171788279</v>
      </c>
      <c r="CP49" s="21">
        <f>IF(($E$193-$E$127)&lt;((CO49*($D$74/12))), CO49-$C$105, CO49+(CO49*($D$74/12))-$C$105-($E$193-$E$127))</f>
        <v>-129514.41055389537</v>
      </c>
      <c r="CQ49" s="21">
        <f>IF(($E$193-$E$127)&lt;((CP49*($D$74/12))), CP49-$C$105, CP49+(CP49*($D$74/12))-$C$105-($E$193-$E$127))</f>
        <v>-131400.01599083401</v>
      </c>
      <c r="CR49" s="21">
        <f>IF(($E$193-$E$127)&lt;((CQ49*($D$74/12))), CQ49-$C$105, CQ49+(CQ49*($D$74/12))-$C$105-($E$193-$E$127))</f>
        <v>-133292.22104680192</v>
      </c>
      <c r="CS49" s="21">
        <f>IF(($E$193-$E$127)&lt;((CR49*($D$74/12))), CR49-$C$105, CR49+(CR49*($D$74/12))-$C$105-($E$193-$E$127))</f>
        <v>-135191.04882046572</v>
      </c>
      <c r="CT49" s="21">
        <f>IF(($E$193-$E$127)&lt;((CS49*($D$74/12))), CS49-$C$105, CS49+(CS49*($D$74/12))-$C$105-($E$193-$E$127))</f>
        <v>-137096.52249133735</v>
      </c>
      <c r="CU49" s="21">
        <f>IF(($E$193-$E$127)&lt;((CT49*($D$74/12))), CT49-$C$105, CT49+(CT49*($D$74/12))-$C$105-($E$193-$E$127))</f>
        <v>-139008.66532005701</v>
      </c>
      <c r="CV49" s="21">
        <f>IF(($E$193-$E$127)&lt;((CU49*($D$74/12))), CU49-$C$105, CU49+(CU49*($D$74/12))-$C$105-($E$193-$E$127))</f>
        <v>-140927.5006486772</v>
      </c>
      <c r="CW49" s="21">
        <f>IF(($E$193-$E$127)&lt;((CV49*($D$74/12))), CV49-$C$105, CV49+(CV49*($D$74/12))-$C$105-($E$193-$E$127))</f>
        <v>-142853.05190094755</v>
      </c>
      <c r="CX49" s="21">
        <f>IF(($E$193-$E$127)&lt;((CW49*($D$74/12))), CW49-$C$105, CW49+(CW49*($D$74/12))-$C$105-($E$193-$E$127))</f>
        <v>-144785.34258260086</v>
      </c>
      <c r="CY49" s="21">
        <f>IF(($E$193-$E$127)&lt;((CX49*($D$74/12))), CX49-$C$105, CX49+(CX49*($D$74/12))-$C$105-($E$193-$E$127))</f>
        <v>-146724.39628163996</v>
      </c>
      <c r="CZ49" s="21">
        <f>IF(($E$193-$E$127)&lt;((CY49*($D$74/12))), CY49-$C$105, CY49+(CY49*($D$74/12))-$C$105-($E$193-$E$127))</f>
        <v>-148670.2366686257</v>
      </c>
      <c r="DA49" s="21">
        <f>IF(($E$193-$E$127)&lt;((CZ49*($D$74/12))), CZ49-$C$105, CZ49+(CZ49*($D$74/12))-$C$105-($E$193-$E$127))</f>
        <v>-150622.88749696588</v>
      </c>
      <c r="DB49" s="21">
        <f>IF(($E$193-$E$127)&lt;((DA49*($D$74/12))), DA49-$C$105, DA49+(DA49*($D$74/12))-$C$105-($E$193-$E$127))</f>
        <v>-152582.37260320527</v>
      </c>
      <c r="DC49" s="21">
        <f>IF(($E$193-$E$127)&lt;((DB49*($D$74/12))), DB49-$C$105, DB49+(DB49*($D$74/12))-$C$105-($E$193-$E$127))</f>
        <v>-154548.71590731648</v>
      </c>
      <c r="DD49" s="21">
        <f>IF(($E$193-$E$127)&lt;((DC49*($D$74/12))), DC49-$C$105, DC49+(DC49*($D$74/12))-$C$105-($E$193-$E$127))</f>
        <v>-156521.94141299208</v>
      </c>
      <c r="DE49" s="21">
        <f>IF(($E$193-$E$127)&lt;((DD49*($D$74/12))), DD49-$C$105, DD49+(DD49*($D$74/12))-$C$105-($E$193-$E$127))</f>
        <v>-158502.07320793753</v>
      </c>
      <c r="DF49" s="21">
        <f>IF(($E$193-$E$127)&lt;((DE49*($D$74/12))), DE49-$C$105, DE49+(DE49*($D$74/12))-$C$105-($E$193-$E$127))</f>
        <v>-160489.1354641653</v>
      </c>
      <c r="DG49" s="21">
        <f>IF(($E$193-$E$127)&lt;((DF49*($D$74/12))), DF49-$C$105, DF49+(DF49*($D$74/12))-$C$105-($E$193-$E$127))</f>
        <v>-162483.15243828986</v>
      </c>
      <c r="DH49" s="21">
        <f>IF(($E$193-$E$127)&lt;((DG49*($D$74/12))), DG49-$C$105, DG49+(DG49*($D$74/12))-$C$105-($E$193-$E$127))</f>
        <v>-164484.14847182386</v>
      </c>
      <c r="DI49" s="21">
        <f>IF(($E$193-$E$127)&lt;((DH49*($D$74/12))), DH49-$C$105, DH49+(DH49*($D$74/12))-$C$105-($E$193-$E$127))</f>
        <v>-166492.14799147524</v>
      </c>
      <c r="DJ49" s="21">
        <f>IF(($E$193-$E$127)&lt;((DI49*($D$74/12))), DI49-$C$105, DI49+(DI49*($D$74/12))-$C$105-($E$193-$E$127))</f>
        <v>-168507.1755094454</v>
      </c>
      <c r="DK49" s="21">
        <f>IF(($E$193-$E$127)&lt;((DJ49*($D$74/12))), DJ49-$C$105, DJ49+(DJ49*($D$74/12))-$C$105-($E$193-$E$127))</f>
        <v>-170529.25562372844</v>
      </c>
      <c r="DL49" s="21">
        <f>IF(($E$193-$E$127)&lt;((DK49*($D$74/12))), DK49-$C$105, DK49+(DK49*($D$74/12))-$C$105-($E$193-$E$127))</f>
        <v>-172558.41301841149</v>
      </c>
      <c r="DM49" s="21">
        <f>IF(($E$193-$E$127)&lt;((DL49*($D$74/12))), DL49-$C$105, DL49+(DL49*($D$74/12))-$C$105-($E$193-$E$127))</f>
        <v>-174594.67246397593</v>
      </c>
      <c r="DN49" s="21">
        <f>IF(($E$193-$E$127)&lt;((DM49*($D$74/12))), DM49-$C$105, DM49+(DM49*($D$74/12))-$C$105-($E$193-$E$127))</f>
        <v>-176638.05881759984</v>
      </c>
      <c r="DO49" s="21">
        <f>IF(($E$193-$E$127)&lt;((DN49*($D$74/12))), DN49-$C$105, DN49+(DN49*($D$74/12))-$C$105-($E$193-$E$127))</f>
        <v>-178688.59702346142</v>
      </c>
      <c r="DP49" s="21">
        <f>IF(($E$193-$E$127)&lt;((DO49*($D$74/12))), DO49-$C$105, DO49+(DO49*($D$74/12))-$C$105-($E$193-$E$127))</f>
        <v>-180746.31211304353</v>
      </c>
      <c r="DQ49" s="21">
        <f>IF(($E$193-$E$127)&lt;((DP49*($D$74/12))), DP49-$C$105, DP49+(DP49*($D$74/12))-$C$105-($E$193-$E$127))</f>
        <v>-182811.22920543919</v>
      </c>
      <c r="DR49" s="21">
        <f>IF(($E$193-$E$127)&lt;((DQ49*($D$74/12))), DQ49-$C$105, DQ49+(DQ49*($D$74/12))-$C$105-($E$193-$E$127))</f>
        <v>-184883.37350765822</v>
      </c>
      <c r="DS49" s="21">
        <f>IF(($E$193-$E$127)&lt;((DR49*($D$74/12))), DR49-$C$105, DR49+(DR49*($D$74/12))-$C$105-($E$193-$E$127))</f>
        <v>-186962.77031493501</v>
      </c>
      <c r="DT49" s="21">
        <f>IF(($E$193-$E$127)&lt;((DS49*($D$74/12))), DS49-$C$105, DS49+(DS49*($D$74/12))-$C$105-($E$193-$E$127))</f>
        <v>-189049.44501103729</v>
      </c>
      <c r="DU49" s="21">
        <f>IF(($E$193-$E$127)&lt;((DT49*($D$74/12))), DT49-$C$105, DT49+(DT49*($D$74/12))-$C$105-($E$193-$E$127))</f>
        <v>-191143.42306857591</v>
      </c>
      <c r="DV49" s="21">
        <f>IF(($E$193-$E$127)&lt;((DU49*($D$74/12))), DU49-$C$105, DU49+(DU49*($D$74/12))-$C$105-($E$193-$E$127))</f>
        <v>-193244.73004931593</v>
      </c>
      <c r="DW49" s="21">
        <f>IF(($E$193-$E$127)&lt;((DV49*($D$74/12))), DV49-$C$105, DV49+(DV49*($D$74/12))-$C$105-($E$193-$E$127))</f>
        <v>-195353.39160448851</v>
      </c>
      <c r="DX49" s="21">
        <f>IF(($E$193-$E$127)&lt;((DW49*($D$74/12))), DW49-$C$105, DW49+(DW49*($D$74/12))-$C$105-($E$193-$E$127))</f>
        <v>-197469.43347510422</v>
      </c>
      <c r="DY49" s="21">
        <f>IF(($E$193-$E$127)&lt;((DX49*($D$74/12))), DX49-$C$105, DX49+(DX49*($D$74/12))-$C$105-($E$193-$E$127))</f>
        <v>-199592.88149226707</v>
      </c>
      <c r="DZ49" s="21">
        <f>IF(($E$193-$E$127)&lt;((DY49*($D$74/12))), DY49-$C$105, DY49+(DY49*($D$74/12))-$C$105-($E$193-$E$127))</f>
        <v>-201723.76157748999</v>
      </c>
      <c r="EA49" s="21">
        <f>IF(($E$193-$E$127)&lt;((DZ49*($D$74/12))), DZ49-$C$105, DZ49+(DZ49*($D$74/12))-$C$105-($E$193-$E$127))</f>
        <v>-203862.0997430112</v>
      </c>
      <c r="EB49" s="21">
        <f>IF(($E$193-$E$127)&lt;((EA49*($D$74/12))), EA49-$C$105, EA49+(EA49*($D$74/12))-$C$105-($E$193-$E$127))</f>
        <v>-206007.92209211172</v>
      </c>
      <c r="EC49" s="21">
        <f>IF(($E$193-$E$127)&lt;((EB49*($D$74/12))), EB49-$C$105, EB49+(EB49*($D$74/12))-$C$105-($E$193-$E$127))</f>
        <v>-208161.25481943411</v>
      </c>
      <c r="ED49" s="21">
        <f>IF(($E$193-$E$127)&lt;((EC49*($D$74/12))), EC49-$C$105, EC49+(EC49*($D$74/12))-$C$105-($E$193-$E$127))</f>
        <v>-210322.12421130211</v>
      </c>
      <c r="EE49" s="21">
        <f>IF(($E$193-$E$127)&lt;((ED49*($D$74/12))), ED49-$C$105, ED49+(ED49*($D$74/12))-$C$105-($E$193-$E$127))</f>
        <v>-212490.55664604166</v>
      </c>
      <c r="EF49" s="21">
        <f>IF(($E$193-$E$127)&lt;((EE49*($D$74/12))), EE49-$C$105, EE49+(EE49*($D$74/12))-$C$105-($E$193-$E$127))</f>
        <v>-214666.57859430279</v>
      </c>
      <c r="EG49" s="21">
        <f>IF(($E$193-$E$127)&lt;((EF49*($D$74/12))), EF49-$C$105, EF49+(EF49*($D$74/12))-$C$105-($E$193-$E$127))</f>
        <v>-216850.21661938285</v>
      </c>
      <c r="EH49" s="21">
        <f>IF(($E$193-$E$127)&lt;((EG49*($D$74/12))), EG49-$C$105, EG49+(EG49*($D$74/12))-$C$105-($E$193-$E$127))</f>
        <v>-219041.49737755067</v>
      </c>
      <c r="EI49" s="21">
        <f>IF(($E$193-$E$127)&lt;((EH49*($D$74/12))), EH49-$C$105, EH49+(EH49*($D$74/12))-$C$105-($E$193-$E$127))</f>
        <v>-221240.4476183721</v>
      </c>
      <c r="EJ49" s="21">
        <f>IF(($E$193-$E$127)&lt;((EI49*($D$74/12))), EI49-$C$105, EI49+(EI49*($D$74/12))-$C$105-($E$193-$E$127))</f>
        <v>-223447.0941850364</v>
      </c>
      <c r="EK49" s="21">
        <f>IF(($E$193-$E$127)&lt;((EJ49*($D$74/12))), EJ49-$C$105, EJ49+(EJ49*($D$74/12))-$C$105-($E$193-$E$127))</f>
        <v>-225661.46401468402</v>
      </c>
      <c r="EL49" s="21">
        <f>IF(($E$193-$E$127)&lt;((EK49*($D$74/12))), EK49-$C$105, EK49+(EK49*($D$74/12))-$C$105-($E$193-$E$127))</f>
        <v>-227883.5841387354</v>
      </c>
      <c r="EM49" s="21">
        <f>IF(($E$193-$E$127)&lt;((EL49*($D$74/12))), EL49-$C$105, EL49+(EL49*($D$74/12))-$C$105-($E$193-$E$127))</f>
        <v>-230113.48168322098</v>
      </c>
      <c r="EN49" s="21">
        <f>IF(($E$193-$E$127)&lt;((EM49*($D$74/12))), EM49-$C$105, EM49+(EM49*($D$74/12))-$C$105-($E$193-$E$127))</f>
        <v>-232351.18386911225</v>
      </c>
      <c r="EO49" s="21">
        <f>IF(($E$193-$E$127)&lt;((EN49*($D$74/12))), EN49-$C$105, EN49+(EN49*($D$74/12))-$C$105-($E$193-$E$127))</f>
        <v>-234596.71801265414</v>
      </c>
      <c r="EP49" s="21">
        <f>IF(($E$193-$E$127)&lt;((EO49*($D$74/12))), EO49-$C$105, EO49+(EO49*($D$74/12))-$C$105-($E$193-$E$127))</f>
        <v>-236850.11152569842</v>
      </c>
      <c r="EQ49" s="21">
        <f>IF(($E$193-$E$127)&lt;((EP49*($D$74/12))), EP49-$C$105, EP49+(EP49*($D$74/12))-$C$105-($E$193-$E$127))</f>
        <v>-239111.39191603835</v>
      </c>
      <c r="EY49" s="21"/>
      <c r="EZ49" s="21"/>
      <c r="FA49" s="21"/>
    </row>
    <row r="50" spans="2:157" ht="15.75" x14ac:dyDescent="0.25">
      <c r="B50" s="58"/>
    </row>
    <row r="51" spans="2:157" ht="15.75" x14ac:dyDescent="0.25">
      <c r="B51" s="58"/>
      <c r="C51" s="65" t="str">
        <f>C46</f>
        <v>December</v>
      </c>
      <c r="D51" s="65" t="str">
        <f t="shared" ref="D51:BO51" si="200">D46</f>
        <v>January</v>
      </c>
      <c r="E51" s="65" t="str">
        <f t="shared" si="200"/>
        <v>February</v>
      </c>
      <c r="F51" s="65" t="str">
        <f t="shared" si="200"/>
        <v>March</v>
      </c>
      <c r="G51" s="65" t="str">
        <f t="shared" si="200"/>
        <v>April</v>
      </c>
      <c r="H51" s="65" t="str">
        <f t="shared" si="200"/>
        <v>May</v>
      </c>
      <c r="I51" s="65" t="str">
        <f t="shared" si="200"/>
        <v>June</v>
      </c>
      <c r="J51" s="65" t="str">
        <f t="shared" si="200"/>
        <v>July</v>
      </c>
      <c r="K51" s="65" t="str">
        <f t="shared" si="200"/>
        <v>August</v>
      </c>
      <c r="L51" s="65" t="str">
        <f t="shared" si="200"/>
        <v>September</v>
      </c>
      <c r="M51" s="65" t="str">
        <f t="shared" si="200"/>
        <v>October</v>
      </c>
      <c r="N51" s="65" t="str">
        <f t="shared" si="200"/>
        <v>November</v>
      </c>
      <c r="O51" s="65" t="str">
        <f t="shared" si="200"/>
        <v>December</v>
      </c>
      <c r="P51" s="65" t="str">
        <f t="shared" si="200"/>
        <v>January</v>
      </c>
      <c r="Q51" s="65" t="str">
        <f t="shared" si="200"/>
        <v>February</v>
      </c>
      <c r="R51" s="65" t="str">
        <f t="shared" si="200"/>
        <v>March</v>
      </c>
      <c r="S51" s="65" t="str">
        <f t="shared" si="200"/>
        <v>April</v>
      </c>
      <c r="T51" s="65" t="str">
        <f t="shared" si="200"/>
        <v>May</v>
      </c>
      <c r="U51" s="65" t="str">
        <f t="shared" si="200"/>
        <v>June</v>
      </c>
      <c r="V51" s="65" t="str">
        <f t="shared" si="200"/>
        <v>July</v>
      </c>
      <c r="W51" s="65" t="str">
        <f t="shared" si="200"/>
        <v>August</v>
      </c>
      <c r="X51" s="65" t="str">
        <f t="shared" si="200"/>
        <v>September</v>
      </c>
      <c r="Y51" s="65" t="str">
        <f t="shared" si="200"/>
        <v>October</v>
      </c>
      <c r="Z51" s="65" t="str">
        <f t="shared" si="200"/>
        <v>November</v>
      </c>
      <c r="AA51" s="65" t="str">
        <f t="shared" si="200"/>
        <v>December</v>
      </c>
      <c r="AB51" s="65" t="str">
        <f t="shared" si="200"/>
        <v>January</v>
      </c>
      <c r="AC51" s="65" t="str">
        <f t="shared" si="200"/>
        <v>February</v>
      </c>
      <c r="AD51" s="65" t="str">
        <f t="shared" si="200"/>
        <v>March</v>
      </c>
      <c r="AE51" s="65" t="str">
        <f t="shared" si="200"/>
        <v>April</v>
      </c>
      <c r="AF51" s="65" t="str">
        <f t="shared" si="200"/>
        <v>May</v>
      </c>
      <c r="AG51" s="65" t="str">
        <f t="shared" si="200"/>
        <v>June</v>
      </c>
      <c r="AH51" s="65" t="str">
        <f t="shared" si="200"/>
        <v>July</v>
      </c>
      <c r="AI51" s="65" t="str">
        <f t="shared" si="200"/>
        <v>August</v>
      </c>
      <c r="AJ51" s="65" t="str">
        <f t="shared" si="200"/>
        <v>September</v>
      </c>
      <c r="AK51" s="65" t="str">
        <f t="shared" si="200"/>
        <v>October</v>
      </c>
      <c r="AL51" s="65" t="str">
        <f t="shared" si="200"/>
        <v>November</v>
      </c>
      <c r="AM51" s="65" t="str">
        <f t="shared" si="200"/>
        <v>December</v>
      </c>
      <c r="AN51" s="65" t="str">
        <f t="shared" si="200"/>
        <v>January</v>
      </c>
      <c r="AO51" s="65" t="str">
        <f t="shared" si="200"/>
        <v>February</v>
      </c>
      <c r="AP51" s="65" t="str">
        <f t="shared" si="200"/>
        <v>March</v>
      </c>
      <c r="AQ51" s="65" t="str">
        <f t="shared" si="200"/>
        <v>April</v>
      </c>
      <c r="AR51" s="65" t="str">
        <f t="shared" si="200"/>
        <v>May</v>
      </c>
      <c r="AS51" s="65" t="str">
        <f t="shared" si="200"/>
        <v>June</v>
      </c>
      <c r="AT51" s="65" t="str">
        <f t="shared" si="200"/>
        <v>July</v>
      </c>
      <c r="AU51" s="65" t="str">
        <f t="shared" si="200"/>
        <v>August</v>
      </c>
      <c r="AV51" s="65" t="str">
        <f t="shared" si="200"/>
        <v>September</v>
      </c>
      <c r="AW51" s="65" t="str">
        <f t="shared" si="200"/>
        <v>October</v>
      </c>
      <c r="AX51" s="65" t="str">
        <f t="shared" si="200"/>
        <v>November</v>
      </c>
      <c r="AY51" s="65" t="str">
        <f t="shared" si="200"/>
        <v>December</v>
      </c>
      <c r="AZ51" s="65" t="str">
        <f t="shared" si="200"/>
        <v>January</v>
      </c>
      <c r="BA51" s="65" t="str">
        <f t="shared" si="200"/>
        <v>February</v>
      </c>
      <c r="BB51" s="65" t="str">
        <f t="shared" si="200"/>
        <v>March</v>
      </c>
      <c r="BC51" s="65" t="str">
        <f t="shared" si="200"/>
        <v>April</v>
      </c>
      <c r="BD51" s="65" t="str">
        <f t="shared" si="200"/>
        <v>May</v>
      </c>
      <c r="BE51" s="65" t="str">
        <f t="shared" si="200"/>
        <v>June</v>
      </c>
      <c r="BF51" s="65" t="str">
        <f t="shared" si="200"/>
        <v>July</v>
      </c>
      <c r="BG51" s="65" t="str">
        <f t="shared" si="200"/>
        <v>August</v>
      </c>
      <c r="BH51" s="65" t="str">
        <f t="shared" si="200"/>
        <v>September</v>
      </c>
      <c r="BI51" s="65" t="str">
        <f t="shared" si="200"/>
        <v>October</v>
      </c>
      <c r="BJ51" s="65" t="str">
        <f t="shared" si="200"/>
        <v>November</v>
      </c>
      <c r="BK51" s="65" t="str">
        <f t="shared" si="200"/>
        <v>December</v>
      </c>
      <c r="BL51" s="65" t="str">
        <f t="shared" si="200"/>
        <v>January</v>
      </c>
      <c r="BM51" s="65" t="str">
        <f t="shared" si="200"/>
        <v>February</v>
      </c>
      <c r="BN51" s="65" t="str">
        <f t="shared" si="200"/>
        <v>March</v>
      </c>
      <c r="BO51" s="65" t="str">
        <f t="shared" si="200"/>
        <v>April</v>
      </c>
      <c r="BP51" s="65" t="str">
        <f t="shared" ref="BP51:EA51" si="201">BP46</f>
        <v>May</v>
      </c>
      <c r="BQ51" s="65" t="str">
        <f t="shared" si="201"/>
        <v>June</v>
      </c>
      <c r="BR51" s="65" t="str">
        <f t="shared" si="201"/>
        <v>July</v>
      </c>
      <c r="BS51" s="65" t="str">
        <f t="shared" si="201"/>
        <v>August</v>
      </c>
      <c r="BT51" s="65" t="str">
        <f t="shared" si="201"/>
        <v>September</v>
      </c>
      <c r="BU51" s="65" t="str">
        <f t="shared" si="201"/>
        <v>October</v>
      </c>
      <c r="BV51" s="65" t="str">
        <f t="shared" si="201"/>
        <v>November</v>
      </c>
      <c r="BW51" s="65" t="str">
        <f t="shared" si="201"/>
        <v>December</v>
      </c>
      <c r="BX51" s="65" t="str">
        <f t="shared" si="201"/>
        <v>January</v>
      </c>
      <c r="BY51" s="65" t="str">
        <f t="shared" si="201"/>
        <v>February</v>
      </c>
      <c r="BZ51" s="65" t="str">
        <f t="shared" si="201"/>
        <v>March</v>
      </c>
      <c r="CA51" s="65" t="str">
        <f t="shared" si="201"/>
        <v>April</v>
      </c>
      <c r="CB51" s="65" t="str">
        <f t="shared" si="201"/>
        <v>May</v>
      </c>
      <c r="CC51" s="65" t="str">
        <f t="shared" si="201"/>
        <v>June</v>
      </c>
      <c r="CD51" s="65" t="str">
        <f t="shared" si="201"/>
        <v>July</v>
      </c>
      <c r="CE51" s="65" t="str">
        <f t="shared" si="201"/>
        <v>August</v>
      </c>
      <c r="CF51" s="65" t="str">
        <f t="shared" si="201"/>
        <v>September</v>
      </c>
      <c r="CG51" s="65" t="str">
        <f t="shared" si="201"/>
        <v>October</v>
      </c>
      <c r="CH51" s="65" t="str">
        <f t="shared" si="201"/>
        <v>November</v>
      </c>
      <c r="CI51" s="65" t="str">
        <f t="shared" si="201"/>
        <v>December</v>
      </c>
      <c r="CJ51" s="65" t="str">
        <f t="shared" si="201"/>
        <v>January</v>
      </c>
      <c r="CK51" s="65" t="str">
        <f t="shared" si="201"/>
        <v>February</v>
      </c>
      <c r="CL51" s="65" t="str">
        <f t="shared" si="201"/>
        <v>March</v>
      </c>
      <c r="CM51" s="65" t="str">
        <f t="shared" si="201"/>
        <v>April</v>
      </c>
      <c r="CN51" s="65" t="str">
        <f t="shared" si="201"/>
        <v>May</v>
      </c>
      <c r="CO51" s="65" t="str">
        <f t="shared" si="201"/>
        <v>June</v>
      </c>
      <c r="CP51" s="65" t="str">
        <f t="shared" si="201"/>
        <v>July</v>
      </c>
      <c r="CQ51" s="65" t="str">
        <f t="shared" si="201"/>
        <v>August</v>
      </c>
      <c r="CR51" s="65" t="str">
        <f t="shared" si="201"/>
        <v>September</v>
      </c>
      <c r="CS51" s="65" t="str">
        <f t="shared" si="201"/>
        <v>October</v>
      </c>
      <c r="CT51" s="65" t="str">
        <f t="shared" si="201"/>
        <v>November</v>
      </c>
      <c r="CU51" s="65" t="str">
        <f t="shared" si="201"/>
        <v>December</v>
      </c>
      <c r="CV51" s="65" t="str">
        <f t="shared" si="201"/>
        <v>January</v>
      </c>
      <c r="CW51" s="65" t="str">
        <f t="shared" si="201"/>
        <v>February</v>
      </c>
      <c r="CX51" s="65" t="str">
        <f t="shared" si="201"/>
        <v>March</v>
      </c>
      <c r="CY51" s="65" t="str">
        <f t="shared" si="201"/>
        <v>April</v>
      </c>
      <c r="CZ51" s="65" t="str">
        <f t="shared" si="201"/>
        <v>May</v>
      </c>
      <c r="DA51" s="65" t="str">
        <f t="shared" si="201"/>
        <v>June</v>
      </c>
      <c r="DB51" s="65" t="str">
        <f t="shared" si="201"/>
        <v>July</v>
      </c>
      <c r="DC51" s="65" t="str">
        <f t="shared" si="201"/>
        <v>August</v>
      </c>
      <c r="DD51" s="65" t="str">
        <f t="shared" si="201"/>
        <v>September</v>
      </c>
      <c r="DE51" s="65" t="str">
        <f t="shared" si="201"/>
        <v>October</v>
      </c>
      <c r="DF51" s="65" t="str">
        <f t="shared" si="201"/>
        <v>November</v>
      </c>
      <c r="DG51" s="65" t="str">
        <f t="shared" si="201"/>
        <v>December</v>
      </c>
      <c r="DH51" s="65" t="str">
        <f t="shared" si="201"/>
        <v>January</v>
      </c>
      <c r="DI51" s="65" t="str">
        <f t="shared" si="201"/>
        <v>February</v>
      </c>
      <c r="DJ51" s="65" t="str">
        <f t="shared" si="201"/>
        <v>March</v>
      </c>
      <c r="DK51" s="65" t="str">
        <f t="shared" si="201"/>
        <v>April</v>
      </c>
      <c r="DL51" s="65" t="str">
        <f t="shared" si="201"/>
        <v>May</v>
      </c>
      <c r="DM51" s="65" t="str">
        <f t="shared" si="201"/>
        <v>June</v>
      </c>
      <c r="DN51" s="65" t="str">
        <f t="shared" si="201"/>
        <v>July</v>
      </c>
      <c r="DO51" s="65" t="str">
        <f t="shared" si="201"/>
        <v>August</v>
      </c>
      <c r="DP51" s="65" t="str">
        <f t="shared" si="201"/>
        <v>September</v>
      </c>
      <c r="DQ51" s="65" t="str">
        <f t="shared" si="201"/>
        <v>October</v>
      </c>
      <c r="DR51" s="65" t="str">
        <f t="shared" si="201"/>
        <v>November</v>
      </c>
      <c r="DS51" s="65" t="str">
        <f t="shared" si="201"/>
        <v>December</v>
      </c>
      <c r="DT51" s="65" t="str">
        <f t="shared" si="201"/>
        <v>January</v>
      </c>
      <c r="DU51" s="65" t="str">
        <f t="shared" si="201"/>
        <v>February</v>
      </c>
      <c r="DV51" s="65" t="str">
        <f t="shared" si="201"/>
        <v>March</v>
      </c>
      <c r="DW51" s="65" t="str">
        <f t="shared" si="201"/>
        <v>April</v>
      </c>
      <c r="DX51" s="65" t="str">
        <f t="shared" si="201"/>
        <v>May</v>
      </c>
      <c r="DY51" s="65" t="str">
        <f t="shared" si="201"/>
        <v>June</v>
      </c>
      <c r="DZ51" s="65" t="str">
        <f t="shared" si="201"/>
        <v>July</v>
      </c>
      <c r="EA51" s="65" t="str">
        <f t="shared" si="201"/>
        <v>August</v>
      </c>
      <c r="EB51" s="65" t="str">
        <f t="shared" ref="EB51:EQ51" si="202">EB46</f>
        <v>September</v>
      </c>
      <c r="EC51" s="65" t="str">
        <f t="shared" si="202"/>
        <v>October</v>
      </c>
      <c r="ED51" s="65" t="str">
        <f t="shared" si="202"/>
        <v>November</v>
      </c>
      <c r="EE51" s="65" t="str">
        <f t="shared" si="202"/>
        <v>December</v>
      </c>
      <c r="EF51" s="65" t="str">
        <f t="shared" si="202"/>
        <v>January</v>
      </c>
      <c r="EG51" s="65" t="str">
        <f t="shared" si="202"/>
        <v>February</v>
      </c>
      <c r="EH51" s="65" t="str">
        <f t="shared" si="202"/>
        <v>March</v>
      </c>
      <c r="EI51" s="65" t="str">
        <f t="shared" si="202"/>
        <v>April</v>
      </c>
      <c r="EJ51" s="65" t="str">
        <f t="shared" si="202"/>
        <v>May</v>
      </c>
      <c r="EK51" s="65" t="str">
        <f t="shared" si="202"/>
        <v>June</v>
      </c>
      <c r="EL51" s="65" t="str">
        <f t="shared" si="202"/>
        <v>July</v>
      </c>
      <c r="EM51" s="65" t="str">
        <f t="shared" si="202"/>
        <v>August</v>
      </c>
      <c r="EN51" s="65" t="str">
        <f t="shared" si="202"/>
        <v>September</v>
      </c>
      <c r="EO51" s="65" t="str">
        <f t="shared" si="202"/>
        <v>October</v>
      </c>
      <c r="EP51" s="65" t="str">
        <f t="shared" si="202"/>
        <v>November</v>
      </c>
      <c r="EQ51" s="65" t="str">
        <f t="shared" si="202"/>
        <v>December</v>
      </c>
      <c r="EY51" s="23"/>
      <c r="EZ51" s="23"/>
      <c r="FA51" s="23"/>
    </row>
    <row r="52" spans="2:157" ht="15.75" x14ac:dyDescent="0.25">
      <c r="B52" s="67" t="s">
        <v>85</v>
      </c>
      <c r="C52" s="52">
        <v>16300</v>
      </c>
      <c r="D52" s="22">
        <f>IF((VLOOKUP(D51,$B$116:$E$127,4,FALSE)-VLOOKUP(D51,$B$182:$E$193,4,FALSE))&gt;0, C52+(VLOOKUP(D51,$B$182:$E$193,4,FALSE)-VLOOKUP(D51,$B$116:$E$127,4,FALSE)),C52)</f>
        <v>16300</v>
      </c>
      <c r="E52" s="22">
        <f t="shared" ref="E52:I52" si="203">IF((VLOOKUP(E51,$B$116:$E$127,4,FALSE)-VLOOKUP(E51,$B$182:$E$193,4,FALSE))&gt;0, D52+(VLOOKUP(E51,$B$182:$E$193,4,FALSE)-VLOOKUP(E51,$B$116:$E$127,4,FALSE)),D52)</f>
        <v>16300</v>
      </c>
      <c r="F52" s="22">
        <f t="shared" si="203"/>
        <v>16300</v>
      </c>
      <c r="G52" s="22">
        <f t="shared" si="203"/>
        <v>16300</v>
      </c>
      <c r="H52" s="22">
        <f t="shared" si="203"/>
        <v>16300</v>
      </c>
      <c r="I52" s="22">
        <f t="shared" si="203"/>
        <v>16300</v>
      </c>
      <c r="J52" s="22">
        <f>IF((VLOOKUP(J51,$B$116:$E$127,4,FALSE)-VLOOKUP(J51,$B$182:$E$193,4,FALSE))&gt;0, I52+(VLOOKUP(J51,$B$182:$E$193,4,FALSE)-VLOOKUP(J51,$B$116:$E$127,4,FALSE)),I52)</f>
        <v>14254.715</v>
      </c>
      <c r="K52" s="22">
        <f t="shared" ref="K52" si="204">IF((VLOOKUP(K51,$B$116:$E$127,4,FALSE)-VLOOKUP(K51,$B$182:$E$193,4,FALSE))&gt;0, J52+(VLOOKUP(K51,$B$182:$E$193,4,FALSE)-VLOOKUP(K51,$B$116:$E$127,4,FALSE)),J52)</f>
        <v>14010.5825</v>
      </c>
      <c r="L52" s="22">
        <f t="shared" ref="L52" si="205">IF((VLOOKUP(L51,$B$116:$E$127,4,FALSE)-VLOOKUP(L51,$B$182:$E$193,4,FALSE))&gt;0, K52+(VLOOKUP(L51,$B$182:$E$193,4,FALSE)-VLOOKUP(L51,$B$116:$E$127,4,FALSE)),K52)</f>
        <v>14010.5825</v>
      </c>
      <c r="M52" s="22">
        <f t="shared" ref="M52" si="206">IF((VLOOKUP(M51,$B$116:$E$127,4,FALSE)-VLOOKUP(M51,$B$182:$E$193,4,FALSE))&gt;0, L52+(VLOOKUP(M51,$B$182:$E$193,4,FALSE)-VLOOKUP(M51,$B$116:$E$127,4,FALSE)),L52)</f>
        <v>14010.5825</v>
      </c>
      <c r="N52" s="22">
        <f t="shared" ref="N52" si="207">IF((VLOOKUP(N51,$B$116:$E$127,4,FALSE)-VLOOKUP(N51,$B$182:$E$193,4,FALSE))&gt;0, M52+(VLOOKUP(N51,$B$182:$E$193,4,FALSE)-VLOOKUP(N51,$B$116:$E$127,4,FALSE)),M52)</f>
        <v>13465.297500000001</v>
      </c>
      <c r="O52" s="22">
        <f t="shared" ref="O52" si="208">IF((VLOOKUP(O51,$B$116:$E$127,4,FALSE)-VLOOKUP(O51,$B$182:$E$193,4,FALSE))&gt;0, N52+(VLOOKUP(O51,$B$182:$E$193,4,FALSE)-VLOOKUP(O51,$B$116:$E$127,4,FALSE)),N52)</f>
        <v>13465.297500000001</v>
      </c>
      <c r="P52" s="22">
        <f t="shared" ref="P52:R52" si="209">IF((VLOOKUP(P51,$B$116:$E$127,4,FALSE)-VLOOKUP(P51,$B$182:$E$193,4,FALSE))&gt;0, O52+(VLOOKUP(P51,$B$182:$E$193,4,FALSE)-VLOOKUP(P51,$B$116:$E$127,4,FALSE)),O52)</f>
        <v>13465.297500000001</v>
      </c>
      <c r="Q52" s="22">
        <f t="shared" si="209"/>
        <v>13465.297500000001</v>
      </c>
      <c r="R52" s="22">
        <f t="shared" si="209"/>
        <v>13465.297500000001</v>
      </c>
      <c r="S52" s="22">
        <f t="shared" ref="S52" si="210">IF((VLOOKUP(S51,$B$116:$E$127,4,FALSE)-VLOOKUP(S51,$B$182:$E$193,4,FALSE))&gt;0, R52+(VLOOKUP(S51,$B$182:$E$193,4,FALSE)-VLOOKUP(S51,$B$116:$E$127,4,FALSE)),R52)</f>
        <v>13465.297500000001</v>
      </c>
      <c r="T52" s="22">
        <f t="shared" ref="T52" si="211">IF((VLOOKUP(T51,$B$116:$E$127,4,FALSE)-VLOOKUP(T51,$B$182:$E$193,4,FALSE))&gt;0, S52+(VLOOKUP(T51,$B$182:$E$193,4,FALSE)-VLOOKUP(T51,$B$116:$E$127,4,FALSE)),S52)</f>
        <v>13465.297500000001</v>
      </c>
      <c r="U52" s="22">
        <f t="shared" ref="U52" si="212">IF((VLOOKUP(U51,$B$116:$E$127,4,FALSE)-VLOOKUP(U51,$B$182:$E$193,4,FALSE))&gt;0, T52+(VLOOKUP(U51,$B$182:$E$193,4,FALSE)-VLOOKUP(U51,$B$116:$E$127,4,FALSE)),T52)</f>
        <v>13465.297500000001</v>
      </c>
      <c r="V52" s="22">
        <f t="shared" ref="V52" si="213">IF((VLOOKUP(V51,$B$116:$E$127,4,FALSE)-VLOOKUP(V51,$B$182:$E$193,4,FALSE))&gt;0, U52+(VLOOKUP(V51,$B$182:$E$193,4,FALSE)-VLOOKUP(V51,$B$116:$E$127,4,FALSE)),U52)</f>
        <v>11420.012500000001</v>
      </c>
      <c r="W52" s="22">
        <f t="shared" ref="W52:Y52" si="214">IF((VLOOKUP(W51,$B$116:$E$127,4,FALSE)-VLOOKUP(W51,$B$182:$E$193,4,FALSE))&gt;0, V52+(VLOOKUP(W51,$B$182:$E$193,4,FALSE)-VLOOKUP(W51,$B$116:$E$127,4,FALSE)),V52)</f>
        <v>11175.880000000001</v>
      </c>
      <c r="X52" s="22">
        <f t="shared" si="214"/>
        <v>11175.880000000001</v>
      </c>
      <c r="Y52" s="22">
        <f t="shared" si="214"/>
        <v>11175.880000000001</v>
      </c>
      <c r="Z52" s="22">
        <f t="shared" ref="Z52" si="215">IF((VLOOKUP(Z51,$B$116:$E$127,4,FALSE)-VLOOKUP(Z51,$B$182:$E$193,4,FALSE))&gt;0, Y52+(VLOOKUP(Z51,$B$182:$E$193,4,FALSE)-VLOOKUP(Z51,$B$116:$E$127,4,FALSE)),Y52)</f>
        <v>10630.595000000001</v>
      </c>
      <c r="AA52" s="22">
        <f t="shared" ref="AA52" si="216">IF((VLOOKUP(AA51,$B$116:$E$127,4,FALSE)-VLOOKUP(AA51,$B$182:$E$193,4,FALSE))&gt;0, Z52+(VLOOKUP(AA51,$B$182:$E$193,4,FALSE)-VLOOKUP(AA51,$B$116:$E$127,4,FALSE)),Z52)</f>
        <v>10630.595000000001</v>
      </c>
      <c r="AB52" s="22">
        <f t="shared" ref="AB52" si="217">IF((VLOOKUP(AB51,$B$116:$E$127,4,FALSE)-VLOOKUP(AB51,$B$182:$E$193,4,FALSE))&gt;0, AA52+(VLOOKUP(AB51,$B$182:$E$193,4,FALSE)-VLOOKUP(AB51,$B$116:$E$127,4,FALSE)),AA52)</f>
        <v>10630.595000000001</v>
      </c>
      <c r="AC52" s="22">
        <f t="shared" ref="AC52" si="218">IF((VLOOKUP(AC51,$B$116:$E$127,4,FALSE)-VLOOKUP(AC51,$B$182:$E$193,4,FALSE))&gt;0, AB52+(VLOOKUP(AC51,$B$182:$E$193,4,FALSE)-VLOOKUP(AC51,$B$116:$E$127,4,FALSE)),AB52)</f>
        <v>10630.595000000001</v>
      </c>
      <c r="AD52" s="22">
        <f t="shared" ref="AD52:AF52" si="219">IF((VLOOKUP(AD51,$B$116:$E$127,4,FALSE)-VLOOKUP(AD51,$B$182:$E$193,4,FALSE))&gt;0, AC52+(VLOOKUP(AD51,$B$182:$E$193,4,FALSE)-VLOOKUP(AD51,$B$116:$E$127,4,FALSE)),AC52)</f>
        <v>10630.595000000001</v>
      </c>
      <c r="AE52" s="22">
        <f t="shared" si="219"/>
        <v>10630.595000000001</v>
      </c>
      <c r="AF52" s="22">
        <f t="shared" si="219"/>
        <v>10630.595000000001</v>
      </c>
      <c r="AG52" s="22">
        <f t="shared" ref="AG52" si="220">IF((VLOOKUP(AG51,$B$116:$E$127,4,FALSE)-VLOOKUP(AG51,$B$182:$E$193,4,FALSE))&gt;0, AF52+(VLOOKUP(AG51,$B$182:$E$193,4,FALSE)-VLOOKUP(AG51,$B$116:$E$127,4,FALSE)),AF52)</f>
        <v>10630.595000000001</v>
      </c>
      <c r="AH52" s="22">
        <f t="shared" ref="AH52" si="221">IF((VLOOKUP(AH51,$B$116:$E$127,4,FALSE)-VLOOKUP(AH51,$B$182:$E$193,4,FALSE))&gt;0, AG52+(VLOOKUP(AH51,$B$182:$E$193,4,FALSE)-VLOOKUP(AH51,$B$116:$E$127,4,FALSE)),AG52)</f>
        <v>8585.3100000000013</v>
      </c>
      <c r="AI52" s="22">
        <f t="shared" ref="AI52" si="222">IF((VLOOKUP(AI51,$B$116:$E$127,4,FALSE)-VLOOKUP(AI51,$B$182:$E$193,4,FALSE))&gt;0, AH52+(VLOOKUP(AI51,$B$182:$E$193,4,FALSE)-VLOOKUP(AI51,$B$116:$E$127,4,FALSE)),AH52)</f>
        <v>8341.1775000000016</v>
      </c>
      <c r="AJ52" s="22">
        <f t="shared" ref="AJ52" si="223">IF((VLOOKUP(AJ51,$B$116:$E$127,4,FALSE)-VLOOKUP(AJ51,$B$182:$E$193,4,FALSE))&gt;0, AI52+(VLOOKUP(AJ51,$B$182:$E$193,4,FALSE)-VLOOKUP(AJ51,$B$116:$E$127,4,FALSE)),AI52)</f>
        <v>8341.1775000000016</v>
      </c>
      <c r="AK52" s="22">
        <f t="shared" ref="AK52:AM52" si="224">IF((VLOOKUP(AK51,$B$116:$E$127,4,FALSE)-VLOOKUP(AK51,$B$182:$E$193,4,FALSE))&gt;0, AJ52+(VLOOKUP(AK51,$B$182:$E$193,4,FALSE)-VLOOKUP(AK51,$B$116:$E$127,4,FALSE)),AJ52)</f>
        <v>8341.1775000000016</v>
      </c>
      <c r="AL52" s="22">
        <f t="shared" si="224"/>
        <v>7795.8925000000017</v>
      </c>
      <c r="AM52" s="22">
        <f t="shared" si="224"/>
        <v>7795.8925000000017</v>
      </c>
      <c r="AN52" s="22">
        <f t="shared" ref="AN52" si="225">IF((VLOOKUP(AN51,$B$116:$E$127,4,FALSE)-VLOOKUP(AN51,$B$182:$E$193,4,FALSE))&gt;0, AM52+(VLOOKUP(AN51,$B$182:$E$193,4,FALSE)-VLOOKUP(AN51,$B$116:$E$127,4,FALSE)),AM52)</f>
        <v>7795.8925000000017</v>
      </c>
      <c r="AO52" s="22">
        <f t="shared" ref="AO52" si="226">IF((VLOOKUP(AO51,$B$116:$E$127,4,FALSE)-VLOOKUP(AO51,$B$182:$E$193,4,FALSE))&gt;0, AN52+(VLOOKUP(AO51,$B$182:$E$193,4,FALSE)-VLOOKUP(AO51,$B$116:$E$127,4,FALSE)),AN52)</f>
        <v>7795.8925000000017</v>
      </c>
      <c r="AP52" s="22">
        <f t="shared" ref="AP52" si="227">IF((VLOOKUP(AP51,$B$116:$E$127,4,FALSE)-VLOOKUP(AP51,$B$182:$E$193,4,FALSE))&gt;0, AO52+(VLOOKUP(AP51,$B$182:$E$193,4,FALSE)-VLOOKUP(AP51,$B$116:$E$127,4,FALSE)),AO52)</f>
        <v>7795.8925000000017</v>
      </c>
      <c r="AQ52" s="22">
        <f t="shared" ref="AQ52" si="228">IF((VLOOKUP(AQ51,$B$116:$E$127,4,FALSE)-VLOOKUP(AQ51,$B$182:$E$193,4,FALSE))&gt;0, AP52+(VLOOKUP(AQ51,$B$182:$E$193,4,FALSE)-VLOOKUP(AQ51,$B$116:$E$127,4,FALSE)),AP52)</f>
        <v>7795.8925000000017</v>
      </c>
      <c r="AR52" s="22">
        <f t="shared" ref="AR52:AT52" si="229">IF((VLOOKUP(AR51,$B$116:$E$127,4,FALSE)-VLOOKUP(AR51,$B$182:$E$193,4,FALSE))&gt;0, AQ52+(VLOOKUP(AR51,$B$182:$E$193,4,FALSE)-VLOOKUP(AR51,$B$116:$E$127,4,FALSE)),AQ52)</f>
        <v>7795.8925000000017</v>
      </c>
      <c r="AS52" s="22">
        <f t="shared" si="229"/>
        <v>7795.8925000000017</v>
      </c>
      <c r="AT52" s="22">
        <f t="shared" si="229"/>
        <v>5750.6075000000019</v>
      </c>
      <c r="AU52" s="22">
        <f t="shared" ref="AU52" si="230">IF((VLOOKUP(AU51,$B$116:$E$127,4,FALSE)-VLOOKUP(AU51,$B$182:$E$193,4,FALSE))&gt;0, AT52+(VLOOKUP(AU51,$B$182:$E$193,4,FALSE)-VLOOKUP(AU51,$B$116:$E$127,4,FALSE)),AT52)</f>
        <v>5506.4750000000022</v>
      </c>
      <c r="AV52" s="22">
        <f t="shared" ref="AV52" si="231">IF((VLOOKUP(AV51,$B$116:$E$127,4,FALSE)-VLOOKUP(AV51,$B$182:$E$193,4,FALSE))&gt;0, AU52+(VLOOKUP(AV51,$B$182:$E$193,4,FALSE)-VLOOKUP(AV51,$B$116:$E$127,4,FALSE)),AU52)</f>
        <v>5506.4750000000022</v>
      </c>
      <c r="AW52" s="22">
        <f t="shared" ref="AW52" si="232">IF((VLOOKUP(AW51,$B$116:$E$127,4,FALSE)-VLOOKUP(AW51,$B$182:$E$193,4,FALSE))&gt;0, AV52+(VLOOKUP(AW51,$B$182:$E$193,4,FALSE)-VLOOKUP(AW51,$B$116:$E$127,4,FALSE)),AV52)</f>
        <v>5506.4750000000022</v>
      </c>
      <c r="AX52" s="22">
        <f t="shared" ref="AX52" si="233">IF((VLOOKUP(AX51,$B$116:$E$127,4,FALSE)-VLOOKUP(AX51,$B$182:$E$193,4,FALSE))&gt;0, AW52+(VLOOKUP(AX51,$B$182:$E$193,4,FALSE)-VLOOKUP(AX51,$B$116:$E$127,4,FALSE)),AW52)</f>
        <v>4961.1900000000023</v>
      </c>
      <c r="AY52" s="22">
        <f t="shared" ref="AY52" si="234">IF((VLOOKUP(AY51,$B$116:$E$127,4,FALSE)-VLOOKUP(AY51,$B$182:$E$193,4,FALSE))&gt;0, AX52+(VLOOKUP(AY51,$B$182:$E$193,4,FALSE)-VLOOKUP(AY51,$B$116:$E$127,4,FALSE)),AX52)</f>
        <v>4961.1900000000023</v>
      </c>
      <c r="AZ52" s="22">
        <f t="shared" ref="AZ52" si="235">IF((VLOOKUP(AZ51,$B$116:$E$127,4,FALSE)-VLOOKUP(AZ51,$B$182:$E$193,4,FALSE))&gt;0, AY52+(VLOOKUP(AZ51,$B$182:$E$193,4,FALSE)-VLOOKUP(AZ51,$B$116:$E$127,4,FALSE)),AY52)</f>
        <v>4961.1900000000023</v>
      </c>
      <c r="BA52" s="22">
        <f t="shared" ref="BA52" si="236">IF((VLOOKUP(BA51,$B$116:$E$127,4,FALSE)-VLOOKUP(BA51,$B$182:$E$193,4,FALSE))&gt;0, AZ52+(VLOOKUP(BA51,$B$182:$E$193,4,FALSE)-VLOOKUP(BA51,$B$116:$E$127,4,FALSE)),AZ52)</f>
        <v>4961.1900000000023</v>
      </c>
      <c r="BB52" s="22">
        <f t="shared" ref="BB52" si="237">IF((VLOOKUP(BB51,$B$116:$E$127,4,FALSE)-VLOOKUP(BB51,$B$182:$E$193,4,FALSE))&gt;0, BA52+(VLOOKUP(BB51,$B$182:$E$193,4,FALSE)-VLOOKUP(BB51,$B$116:$E$127,4,FALSE)),BA52)</f>
        <v>4961.1900000000023</v>
      </c>
      <c r="BC52" s="22">
        <f t="shared" ref="BC52" si="238">IF((VLOOKUP(BC51,$B$116:$E$127,4,FALSE)-VLOOKUP(BC51,$B$182:$E$193,4,FALSE))&gt;0, BB52+(VLOOKUP(BC51,$B$182:$E$193,4,FALSE)-VLOOKUP(BC51,$B$116:$E$127,4,FALSE)),BB52)</f>
        <v>4961.1900000000023</v>
      </c>
      <c r="BD52" s="22">
        <f t="shared" ref="BD52" si="239">IF((VLOOKUP(BD51,$B$116:$E$127,4,FALSE)-VLOOKUP(BD51,$B$182:$E$193,4,FALSE))&gt;0, BC52+(VLOOKUP(BD51,$B$182:$E$193,4,FALSE)-VLOOKUP(BD51,$B$116:$E$127,4,FALSE)),BC52)</f>
        <v>4961.1900000000023</v>
      </c>
      <c r="BE52" s="22">
        <f t="shared" ref="BE52" si="240">IF((VLOOKUP(BE51,$B$116:$E$127,4,FALSE)-VLOOKUP(BE51,$B$182:$E$193,4,FALSE))&gt;0, BD52+(VLOOKUP(BE51,$B$182:$E$193,4,FALSE)-VLOOKUP(BE51,$B$116:$E$127,4,FALSE)),BD52)</f>
        <v>4961.1900000000023</v>
      </c>
      <c r="BF52" s="22">
        <f t="shared" ref="BF52" si="241">IF((VLOOKUP(BF51,$B$116:$E$127,4,FALSE)-VLOOKUP(BF51,$B$182:$E$193,4,FALSE))&gt;0, BE52+(VLOOKUP(BF51,$B$182:$E$193,4,FALSE)-VLOOKUP(BF51,$B$116:$E$127,4,FALSE)),BE52)</f>
        <v>2915.9050000000025</v>
      </c>
      <c r="BG52" s="22">
        <f t="shared" ref="BG52" si="242">IF((VLOOKUP(BG51,$B$116:$E$127,4,FALSE)-VLOOKUP(BG51,$B$182:$E$193,4,FALSE))&gt;0, BF52+(VLOOKUP(BG51,$B$182:$E$193,4,FALSE)-VLOOKUP(BG51,$B$116:$E$127,4,FALSE)),BF52)</f>
        <v>2671.7725000000028</v>
      </c>
      <c r="BH52" s="22">
        <f t="shared" ref="BH52" si="243">IF((VLOOKUP(BH51,$B$116:$E$127,4,FALSE)-VLOOKUP(BH51,$B$182:$E$193,4,FALSE))&gt;0, BG52+(VLOOKUP(BH51,$B$182:$E$193,4,FALSE)-VLOOKUP(BH51,$B$116:$E$127,4,FALSE)),BG52)</f>
        <v>2671.7725000000028</v>
      </c>
      <c r="BI52" s="22">
        <f t="shared" ref="BI52" si="244">IF((VLOOKUP(BI51,$B$116:$E$127,4,FALSE)-VLOOKUP(BI51,$B$182:$E$193,4,FALSE))&gt;0, BH52+(VLOOKUP(BI51,$B$182:$E$193,4,FALSE)-VLOOKUP(BI51,$B$116:$E$127,4,FALSE)),BH52)</f>
        <v>2671.7725000000028</v>
      </c>
      <c r="BJ52" s="22">
        <f t="shared" ref="BJ52" si="245">IF((VLOOKUP(BJ51,$B$116:$E$127,4,FALSE)-VLOOKUP(BJ51,$B$182:$E$193,4,FALSE))&gt;0, BI52+(VLOOKUP(BJ51,$B$182:$E$193,4,FALSE)-VLOOKUP(BJ51,$B$116:$E$127,4,FALSE)),BI52)</f>
        <v>2126.4875000000029</v>
      </c>
      <c r="BK52" s="22">
        <f t="shared" ref="BK52" si="246">IF((VLOOKUP(BK51,$B$116:$E$127,4,FALSE)-VLOOKUP(BK51,$B$182:$E$193,4,FALSE))&gt;0, BJ52+(VLOOKUP(BK51,$B$182:$E$193,4,FALSE)-VLOOKUP(BK51,$B$116:$E$127,4,FALSE)),BJ52)</f>
        <v>2126.4875000000029</v>
      </c>
      <c r="BL52" s="22">
        <f t="shared" ref="BL52" si="247">IF((VLOOKUP(BL51,$B$116:$E$127,4,FALSE)-VLOOKUP(BL51,$B$182:$E$193,4,FALSE))&gt;0, BK52+(VLOOKUP(BL51,$B$182:$E$193,4,FALSE)-VLOOKUP(BL51,$B$116:$E$127,4,FALSE)),BK52)</f>
        <v>2126.4875000000029</v>
      </c>
      <c r="BM52" s="22">
        <f t="shared" ref="BM52" si="248">IF((VLOOKUP(BM51,$B$116:$E$127,4,FALSE)-VLOOKUP(BM51,$B$182:$E$193,4,FALSE))&gt;0, BL52+(VLOOKUP(BM51,$B$182:$E$193,4,FALSE)-VLOOKUP(BM51,$B$116:$E$127,4,FALSE)),BL52)</f>
        <v>2126.4875000000029</v>
      </c>
      <c r="BN52" s="22">
        <f t="shared" ref="BN52" si="249">IF((VLOOKUP(BN51,$B$116:$E$127,4,FALSE)-VLOOKUP(BN51,$B$182:$E$193,4,FALSE))&gt;0, BM52+(VLOOKUP(BN51,$B$182:$E$193,4,FALSE)-VLOOKUP(BN51,$B$116:$E$127,4,FALSE)),BM52)</f>
        <v>2126.4875000000029</v>
      </c>
      <c r="BO52" s="22">
        <f t="shared" ref="BO52" si="250">IF((VLOOKUP(BO51,$B$116:$E$127,4,FALSE)-VLOOKUP(BO51,$B$182:$E$193,4,FALSE))&gt;0, BN52+(VLOOKUP(BO51,$B$182:$E$193,4,FALSE)-VLOOKUP(BO51,$B$116:$E$127,4,FALSE)),BN52)</f>
        <v>2126.4875000000029</v>
      </c>
      <c r="BP52" s="22">
        <f t="shared" ref="BP52" si="251">IF((VLOOKUP(BP51,$B$116:$E$127,4,FALSE)-VLOOKUP(BP51,$B$182:$E$193,4,FALSE))&gt;0, BO52+(VLOOKUP(BP51,$B$182:$E$193,4,FALSE)-VLOOKUP(BP51,$B$116:$E$127,4,FALSE)),BO52)</f>
        <v>2126.4875000000029</v>
      </c>
      <c r="BQ52" s="22">
        <f t="shared" ref="BQ52" si="252">IF((VLOOKUP(BQ51,$B$116:$E$127,4,FALSE)-VLOOKUP(BQ51,$B$182:$E$193,4,FALSE))&gt;0, BP52+(VLOOKUP(BQ51,$B$182:$E$193,4,FALSE)-VLOOKUP(BQ51,$B$116:$E$127,4,FALSE)),BP52)</f>
        <v>2126.4875000000029</v>
      </c>
      <c r="BR52" s="22">
        <f t="shared" ref="BR52" si="253">IF((VLOOKUP(BR51,$B$116:$E$127,4,FALSE)-VLOOKUP(BR51,$B$182:$E$193,4,FALSE))&gt;0, BQ52+(VLOOKUP(BR51,$B$182:$E$193,4,FALSE)-VLOOKUP(BR51,$B$116:$E$127,4,FALSE)),BQ52)</f>
        <v>81.202500000003056</v>
      </c>
      <c r="BS52" s="22">
        <f t="shared" ref="BS52" si="254">IF((VLOOKUP(BS51,$B$116:$E$127,4,FALSE)-VLOOKUP(BS51,$B$182:$E$193,4,FALSE))&gt;0, BR52+(VLOOKUP(BS51,$B$182:$E$193,4,FALSE)-VLOOKUP(BS51,$B$116:$E$127,4,FALSE)),BR52)</f>
        <v>-162.92999999999665</v>
      </c>
      <c r="BT52" s="22">
        <f t="shared" ref="BT52" si="255">IF((VLOOKUP(BT51,$B$116:$E$127,4,FALSE)-VLOOKUP(BT51,$B$182:$E$193,4,FALSE))&gt;0, BS52+(VLOOKUP(BT51,$B$182:$E$193,4,FALSE)-VLOOKUP(BT51,$B$116:$E$127,4,FALSE)),BS52)</f>
        <v>-162.92999999999665</v>
      </c>
      <c r="BU52" s="22">
        <f t="shared" ref="BU52" si="256">IF((VLOOKUP(BU51,$B$116:$E$127,4,FALSE)-VLOOKUP(BU51,$B$182:$E$193,4,FALSE))&gt;0, BT52+(VLOOKUP(BU51,$B$182:$E$193,4,FALSE)-VLOOKUP(BU51,$B$116:$E$127,4,FALSE)),BT52)</f>
        <v>-162.92999999999665</v>
      </c>
      <c r="BV52" s="22">
        <f t="shared" ref="BV52" si="257">IF((VLOOKUP(BV51,$B$116:$E$127,4,FALSE)-VLOOKUP(BV51,$B$182:$E$193,4,FALSE))&gt;0, BU52+(VLOOKUP(BV51,$B$182:$E$193,4,FALSE)-VLOOKUP(BV51,$B$116:$E$127,4,FALSE)),BU52)</f>
        <v>-708.21499999999651</v>
      </c>
      <c r="BW52" s="22">
        <f t="shared" ref="BW52" si="258">IF((VLOOKUP(BW51,$B$116:$E$127,4,FALSE)-VLOOKUP(BW51,$B$182:$E$193,4,FALSE))&gt;0, BV52+(VLOOKUP(BW51,$B$182:$E$193,4,FALSE)-VLOOKUP(BW51,$B$116:$E$127,4,FALSE)),BV52)</f>
        <v>-708.21499999999651</v>
      </c>
      <c r="BX52" s="22">
        <f t="shared" ref="BX52" si="259">IF((VLOOKUP(BX51,$B$116:$E$127,4,FALSE)-VLOOKUP(BX51,$B$182:$E$193,4,FALSE))&gt;0, BW52+(VLOOKUP(BX51,$B$182:$E$193,4,FALSE)-VLOOKUP(BX51,$B$116:$E$127,4,FALSE)),BW52)</f>
        <v>-708.21499999999651</v>
      </c>
      <c r="BY52" s="22">
        <f t="shared" ref="BY52" si="260">IF((VLOOKUP(BY51,$B$116:$E$127,4,FALSE)-VLOOKUP(BY51,$B$182:$E$193,4,FALSE))&gt;0, BX52+(VLOOKUP(BY51,$B$182:$E$193,4,FALSE)-VLOOKUP(BY51,$B$116:$E$127,4,FALSE)),BX52)</f>
        <v>-708.21499999999651</v>
      </c>
      <c r="BZ52" s="22">
        <f t="shared" ref="BZ52" si="261">IF((VLOOKUP(BZ51,$B$116:$E$127,4,FALSE)-VLOOKUP(BZ51,$B$182:$E$193,4,FALSE))&gt;0, BY52+(VLOOKUP(BZ51,$B$182:$E$193,4,FALSE)-VLOOKUP(BZ51,$B$116:$E$127,4,FALSE)),BY52)</f>
        <v>-708.21499999999651</v>
      </c>
      <c r="CA52" s="22">
        <f t="shared" ref="CA52" si="262">IF((VLOOKUP(CA51,$B$116:$E$127,4,FALSE)-VLOOKUP(CA51,$B$182:$E$193,4,FALSE))&gt;0, BZ52+(VLOOKUP(CA51,$B$182:$E$193,4,FALSE)-VLOOKUP(CA51,$B$116:$E$127,4,FALSE)),BZ52)</f>
        <v>-708.21499999999651</v>
      </c>
      <c r="CB52" s="22">
        <f t="shared" ref="CB52" si="263">IF((VLOOKUP(CB51,$B$116:$E$127,4,FALSE)-VLOOKUP(CB51,$B$182:$E$193,4,FALSE))&gt;0, CA52+(VLOOKUP(CB51,$B$182:$E$193,4,FALSE)-VLOOKUP(CB51,$B$116:$E$127,4,FALSE)),CA52)</f>
        <v>-708.21499999999651</v>
      </c>
      <c r="CC52" s="22">
        <f t="shared" ref="CC52" si="264">IF((VLOOKUP(CC51,$B$116:$E$127,4,FALSE)-VLOOKUP(CC51,$B$182:$E$193,4,FALSE))&gt;0, CB52+(VLOOKUP(CC51,$B$182:$E$193,4,FALSE)-VLOOKUP(CC51,$B$116:$E$127,4,FALSE)),CB52)</f>
        <v>-708.21499999999651</v>
      </c>
      <c r="CD52" s="22">
        <f t="shared" ref="CD52" si="265">IF((VLOOKUP(CD51,$B$116:$E$127,4,FALSE)-VLOOKUP(CD51,$B$182:$E$193,4,FALSE))&gt;0, CC52+(VLOOKUP(CD51,$B$182:$E$193,4,FALSE)-VLOOKUP(CD51,$B$116:$E$127,4,FALSE)),CC52)</f>
        <v>-2753.4999999999964</v>
      </c>
      <c r="CE52" s="22">
        <f t="shared" ref="CE52" si="266">IF((VLOOKUP(CE51,$B$116:$E$127,4,FALSE)-VLOOKUP(CE51,$B$182:$E$193,4,FALSE))&gt;0, CD52+(VLOOKUP(CE51,$B$182:$E$193,4,FALSE)-VLOOKUP(CE51,$B$116:$E$127,4,FALSE)),CD52)</f>
        <v>-2997.6324999999961</v>
      </c>
      <c r="CF52" s="22">
        <f t="shared" ref="CF52" si="267">IF((VLOOKUP(CF51,$B$116:$E$127,4,FALSE)-VLOOKUP(CF51,$B$182:$E$193,4,FALSE))&gt;0, CE52+(VLOOKUP(CF51,$B$182:$E$193,4,FALSE)-VLOOKUP(CF51,$B$116:$E$127,4,FALSE)),CE52)</f>
        <v>-2997.6324999999961</v>
      </c>
      <c r="CG52" s="22">
        <f t="shared" ref="CG52" si="268">IF((VLOOKUP(CG51,$B$116:$E$127,4,FALSE)-VLOOKUP(CG51,$B$182:$E$193,4,FALSE))&gt;0, CF52+(VLOOKUP(CG51,$B$182:$E$193,4,FALSE)-VLOOKUP(CG51,$B$116:$E$127,4,FALSE)),CF52)</f>
        <v>-2997.6324999999961</v>
      </c>
      <c r="CH52" s="22">
        <f t="shared" ref="CH52" si="269">IF((VLOOKUP(CH51,$B$116:$E$127,4,FALSE)-VLOOKUP(CH51,$B$182:$E$193,4,FALSE))&gt;0, CG52+(VLOOKUP(CH51,$B$182:$E$193,4,FALSE)-VLOOKUP(CH51,$B$116:$E$127,4,FALSE)),CG52)</f>
        <v>-3542.9174999999959</v>
      </c>
      <c r="CI52" s="22">
        <f t="shared" ref="CI52" si="270">IF((VLOOKUP(CI51,$B$116:$E$127,4,FALSE)-VLOOKUP(CI51,$B$182:$E$193,4,FALSE))&gt;0, CH52+(VLOOKUP(CI51,$B$182:$E$193,4,FALSE)-VLOOKUP(CI51,$B$116:$E$127,4,FALSE)),CH52)</f>
        <v>-3542.9174999999959</v>
      </c>
      <c r="CJ52" s="22">
        <f t="shared" ref="CJ52" si="271">IF((VLOOKUP(CJ51,$B$116:$E$127,4,FALSE)-VLOOKUP(CJ51,$B$182:$E$193,4,FALSE))&gt;0, CI52+(VLOOKUP(CJ51,$B$182:$E$193,4,FALSE)-VLOOKUP(CJ51,$B$116:$E$127,4,FALSE)),CI52)</f>
        <v>-3542.9174999999959</v>
      </c>
      <c r="CK52" s="22">
        <f t="shared" ref="CK52" si="272">IF((VLOOKUP(CK51,$B$116:$E$127,4,FALSE)-VLOOKUP(CK51,$B$182:$E$193,4,FALSE))&gt;0, CJ52+(VLOOKUP(CK51,$B$182:$E$193,4,FALSE)-VLOOKUP(CK51,$B$116:$E$127,4,FALSE)),CJ52)</f>
        <v>-3542.9174999999959</v>
      </c>
      <c r="CL52" s="22">
        <f t="shared" ref="CL52" si="273">IF((VLOOKUP(CL51,$B$116:$E$127,4,FALSE)-VLOOKUP(CL51,$B$182:$E$193,4,FALSE))&gt;0, CK52+(VLOOKUP(CL51,$B$182:$E$193,4,FALSE)-VLOOKUP(CL51,$B$116:$E$127,4,FALSE)),CK52)</f>
        <v>-3542.9174999999959</v>
      </c>
      <c r="CM52" s="22">
        <f t="shared" ref="CM52" si="274">IF((VLOOKUP(CM51,$B$116:$E$127,4,FALSE)-VLOOKUP(CM51,$B$182:$E$193,4,FALSE))&gt;0, CL52+(VLOOKUP(CM51,$B$182:$E$193,4,FALSE)-VLOOKUP(CM51,$B$116:$E$127,4,FALSE)),CL52)</f>
        <v>-3542.9174999999959</v>
      </c>
      <c r="CN52" s="22">
        <f t="shared" ref="CN52" si="275">IF((VLOOKUP(CN51,$B$116:$E$127,4,FALSE)-VLOOKUP(CN51,$B$182:$E$193,4,FALSE))&gt;0, CM52+(VLOOKUP(CN51,$B$182:$E$193,4,FALSE)-VLOOKUP(CN51,$B$116:$E$127,4,FALSE)),CM52)</f>
        <v>-3542.9174999999959</v>
      </c>
      <c r="CO52" s="22">
        <f t="shared" ref="CO52" si="276">IF((VLOOKUP(CO51,$B$116:$E$127,4,FALSE)-VLOOKUP(CO51,$B$182:$E$193,4,FALSE))&gt;0, CN52+(VLOOKUP(CO51,$B$182:$E$193,4,FALSE)-VLOOKUP(CO51,$B$116:$E$127,4,FALSE)),CN52)</f>
        <v>-3542.9174999999959</v>
      </c>
      <c r="CP52" s="22">
        <f t="shared" ref="CP52" si="277">IF((VLOOKUP(CP51,$B$116:$E$127,4,FALSE)-VLOOKUP(CP51,$B$182:$E$193,4,FALSE))&gt;0, CO52+(VLOOKUP(CP51,$B$182:$E$193,4,FALSE)-VLOOKUP(CP51,$B$116:$E$127,4,FALSE)),CO52)</f>
        <v>-5588.2024999999958</v>
      </c>
      <c r="CQ52" s="22">
        <f t="shared" ref="CQ52" si="278">IF((VLOOKUP(CQ51,$B$116:$E$127,4,FALSE)-VLOOKUP(CQ51,$B$182:$E$193,4,FALSE))&gt;0, CP52+(VLOOKUP(CQ51,$B$182:$E$193,4,FALSE)-VLOOKUP(CQ51,$B$116:$E$127,4,FALSE)),CP52)</f>
        <v>-5832.3349999999955</v>
      </c>
      <c r="CR52" s="22">
        <f t="shared" ref="CR52" si="279">IF((VLOOKUP(CR51,$B$116:$E$127,4,FALSE)-VLOOKUP(CR51,$B$182:$E$193,4,FALSE))&gt;0, CQ52+(VLOOKUP(CR51,$B$182:$E$193,4,FALSE)-VLOOKUP(CR51,$B$116:$E$127,4,FALSE)),CQ52)</f>
        <v>-5832.3349999999955</v>
      </c>
      <c r="CS52" s="22">
        <f t="shared" ref="CS52" si="280">IF((VLOOKUP(CS51,$B$116:$E$127,4,FALSE)-VLOOKUP(CS51,$B$182:$E$193,4,FALSE))&gt;0, CR52+(VLOOKUP(CS51,$B$182:$E$193,4,FALSE)-VLOOKUP(CS51,$B$116:$E$127,4,FALSE)),CR52)</f>
        <v>-5832.3349999999955</v>
      </c>
      <c r="CT52" s="22">
        <f t="shared" ref="CT52" si="281">IF((VLOOKUP(CT51,$B$116:$E$127,4,FALSE)-VLOOKUP(CT51,$B$182:$E$193,4,FALSE))&gt;0, CS52+(VLOOKUP(CT51,$B$182:$E$193,4,FALSE)-VLOOKUP(CT51,$B$116:$E$127,4,FALSE)),CS52)</f>
        <v>-6377.6199999999953</v>
      </c>
      <c r="CU52" s="22">
        <f t="shared" ref="CU52" si="282">IF((VLOOKUP(CU51,$B$116:$E$127,4,FALSE)-VLOOKUP(CU51,$B$182:$E$193,4,FALSE))&gt;0, CT52+(VLOOKUP(CU51,$B$182:$E$193,4,FALSE)-VLOOKUP(CU51,$B$116:$E$127,4,FALSE)),CT52)</f>
        <v>-6377.6199999999953</v>
      </c>
      <c r="CV52" s="22">
        <f t="shared" ref="CV52" si="283">IF((VLOOKUP(CV51,$B$116:$E$127,4,FALSE)-VLOOKUP(CV51,$B$182:$E$193,4,FALSE))&gt;0, CU52+(VLOOKUP(CV51,$B$182:$E$193,4,FALSE)-VLOOKUP(CV51,$B$116:$E$127,4,FALSE)),CU52)</f>
        <v>-6377.6199999999953</v>
      </c>
      <c r="CW52" s="22">
        <f t="shared" ref="CW52" si="284">IF((VLOOKUP(CW51,$B$116:$E$127,4,FALSE)-VLOOKUP(CW51,$B$182:$E$193,4,FALSE))&gt;0, CV52+(VLOOKUP(CW51,$B$182:$E$193,4,FALSE)-VLOOKUP(CW51,$B$116:$E$127,4,FALSE)),CV52)</f>
        <v>-6377.6199999999953</v>
      </c>
      <c r="CX52" s="22">
        <f t="shared" ref="CX52" si="285">IF((VLOOKUP(CX51,$B$116:$E$127,4,FALSE)-VLOOKUP(CX51,$B$182:$E$193,4,FALSE))&gt;0, CW52+(VLOOKUP(CX51,$B$182:$E$193,4,FALSE)-VLOOKUP(CX51,$B$116:$E$127,4,FALSE)),CW52)</f>
        <v>-6377.6199999999953</v>
      </c>
      <c r="CY52" s="22">
        <f t="shared" ref="CY52" si="286">IF((VLOOKUP(CY51,$B$116:$E$127,4,FALSE)-VLOOKUP(CY51,$B$182:$E$193,4,FALSE))&gt;0, CX52+(VLOOKUP(CY51,$B$182:$E$193,4,FALSE)-VLOOKUP(CY51,$B$116:$E$127,4,FALSE)),CX52)</f>
        <v>-6377.6199999999953</v>
      </c>
      <c r="CZ52" s="22">
        <f t="shared" ref="CZ52" si="287">IF((VLOOKUP(CZ51,$B$116:$E$127,4,FALSE)-VLOOKUP(CZ51,$B$182:$E$193,4,FALSE))&gt;0, CY52+(VLOOKUP(CZ51,$B$182:$E$193,4,FALSE)-VLOOKUP(CZ51,$B$116:$E$127,4,FALSE)),CY52)</f>
        <v>-6377.6199999999953</v>
      </c>
      <c r="DA52" s="22">
        <f t="shared" ref="DA52" si="288">IF((VLOOKUP(DA51,$B$116:$E$127,4,FALSE)-VLOOKUP(DA51,$B$182:$E$193,4,FALSE))&gt;0, CZ52+(VLOOKUP(DA51,$B$182:$E$193,4,FALSE)-VLOOKUP(DA51,$B$116:$E$127,4,FALSE)),CZ52)</f>
        <v>-6377.6199999999953</v>
      </c>
      <c r="DB52" s="22">
        <f t="shared" ref="DB52" si="289">IF((VLOOKUP(DB51,$B$116:$E$127,4,FALSE)-VLOOKUP(DB51,$B$182:$E$193,4,FALSE))&gt;0, DA52+(VLOOKUP(DB51,$B$182:$E$193,4,FALSE)-VLOOKUP(DB51,$B$116:$E$127,4,FALSE)),DA52)</f>
        <v>-8422.9049999999952</v>
      </c>
      <c r="DC52" s="22">
        <f t="shared" ref="DC52" si="290">IF((VLOOKUP(DC51,$B$116:$E$127,4,FALSE)-VLOOKUP(DC51,$B$182:$E$193,4,FALSE))&gt;0, DB52+(VLOOKUP(DC51,$B$182:$E$193,4,FALSE)-VLOOKUP(DC51,$B$116:$E$127,4,FALSE)),DB52)</f>
        <v>-8667.0374999999949</v>
      </c>
      <c r="DD52" s="22">
        <f t="shared" ref="DD52" si="291">IF((VLOOKUP(DD51,$B$116:$E$127,4,FALSE)-VLOOKUP(DD51,$B$182:$E$193,4,FALSE))&gt;0, DC52+(VLOOKUP(DD51,$B$182:$E$193,4,FALSE)-VLOOKUP(DD51,$B$116:$E$127,4,FALSE)),DC52)</f>
        <v>-8667.0374999999949</v>
      </c>
      <c r="DE52" s="22">
        <f t="shared" ref="DE52" si="292">IF((VLOOKUP(DE51,$B$116:$E$127,4,FALSE)-VLOOKUP(DE51,$B$182:$E$193,4,FALSE))&gt;0, DD52+(VLOOKUP(DE51,$B$182:$E$193,4,FALSE)-VLOOKUP(DE51,$B$116:$E$127,4,FALSE)),DD52)</f>
        <v>-8667.0374999999949</v>
      </c>
      <c r="DF52" s="22">
        <f t="shared" ref="DF52" si="293">IF((VLOOKUP(DF51,$B$116:$E$127,4,FALSE)-VLOOKUP(DF51,$B$182:$E$193,4,FALSE))&gt;0, DE52+(VLOOKUP(DF51,$B$182:$E$193,4,FALSE)-VLOOKUP(DF51,$B$116:$E$127,4,FALSE)),DE52)</f>
        <v>-9212.3224999999948</v>
      </c>
      <c r="DG52" s="22">
        <f t="shared" ref="DG52" si="294">IF((VLOOKUP(DG51,$B$116:$E$127,4,FALSE)-VLOOKUP(DG51,$B$182:$E$193,4,FALSE))&gt;0, DF52+(VLOOKUP(DG51,$B$182:$E$193,4,FALSE)-VLOOKUP(DG51,$B$116:$E$127,4,FALSE)),DF52)</f>
        <v>-9212.3224999999948</v>
      </c>
      <c r="DH52" s="22">
        <f t="shared" ref="DH52" si="295">IF((VLOOKUP(DH51,$B$116:$E$127,4,FALSE)-VLOOKUP(DH51,$B$182:$E$193,4,FALSE))&gt;0, DG52+(VLOOKUP(DH51,$B$182:$E$193,4,FALSE)-VLOOKUP(DH51,$B$116:$E$127,4,FALSE)),DG52)</f>
        <v>-9212.3224999999948</v>
      </c>
      <c r="DI52" s="22">
        <f t="shared" ref="DI52" si="296">IF((VLOOKUP(DI51,$B$116:$E$127,4,FALSE)-VLOOKUP(DI51,$B$182:$E$193,4,FALSE))&gt;0, DH52+(VLOOKUP(DI51,$B$182:$E$193,4,FALSE)-VLOOKUP(DI51,$B$116:$E$127,4,FALSE)),DH52)</f>
        <v>-9212.3224999999948</v>
      </c>
      <c r="DJ52" s="22">
        <f t="shared" ref="DJ52" si="297">IF((VLOOKUP(DJ51,$B$116:$E$127,4,FALSE)-VLOOKUP(DJ51,$B$182:$E$193,4,FALSE))&gt;0, DI52+(VLOOKUP(DJ51,$B$182:$E$193,4,FALSE)-VLOOKUP(DJ51,$B$116:$E$127,4,FALSE)),DI52)</f>
        <v>-9212.3224999999948</v>
      </c>
      <c r="DK52" s="22">
        <f t="shared" ref="DK52" si="298">IF((VLOOKUP(DK51,$B$116:$E$127,4,FALSE)-VLOOKUP(DK51,$B$182:$E$193,4,FALSE))&gt;0, DJ52+(VLOOKUP(DK51,$B$182:$E$193,4,FALSE)-VLOOKUP(DK51,$B$116:$E$127,4,FALSE)),DJ52)</f>
        <v>-9212.3224999999948</v>
      </c>
      <c r="DL52" s="22">
        <f t="shared" ref="DL52" si="299">IF((VLOOKUP(DL51,$B$116:$E$127,4,FALSE)-VLOOKUP(DL51,$B$182:$E$193,4,FALSE))&gt;0, DK52+(VLOOKUP(DL51,$B$182:$E$193,4,FALSE)-VLOOKUP(DL51,$B$116:$E$127,4,FALSE)),DK52)</f>
        <v>-9212.3224999999948</v>
      </c>
      <c r="DM52" s="22">
        <f t="shared" ref="DM52" si="300">IF((VLOOKUP(DM51,$B$116:$E$127,4,FALSE)-VLOOKUP(DM51,$B$182:$E$193,4,FALSE))&gt;0, DL52+(VLOOKUP(DM51,$B$182:$E$193,4,FALSE)-VLOOKUP(DM51,$B$116:$E$127,4,FALSE)),DL52)</f>
        <v>-9212.3224999999948</v>
      </c>
      <c r="DN52" s="22">
        <f t="shared" ref="DN52" si="301">IF((VLOOKUP(DN51,$B$116:$E$127,4,FALSE)-VLOOKUP(DN51,$B$182:$E$193,4,FALSE))&gt;0, DM52+(VLOOKUP(DN51,$B$182:$E$193,4,FALSE)-VLOOKUP(DN51,$B$116:$E$127,4,FALSE)),DM52)</f>
        <v>-11257.607499999995</v>
      </c>
      <c r="DO52" s="22">
        <f t="shared" ref="DO52" si="302">IF((VLOOKUP(DO51,$B$116:$E$127,4,FALSE)-VLOOKUP(DO51,$B$182:$E$193,4,FALSE))&gt;0, DN52+(VLOOKUP(DO51,$B$182:$E$193,4,FALSE)-VLOOKUP(DO51,$B$116:$E$127,4,FALSE)),DN52)</f>
        <v>-11501.739999999994</v>
      </c>
      <c r="DP52" s="22">
        <f t="shared" ref="DP52" si="303">IF((VLOOKUP(DP51,$B$116:$E$127,4,FALSE)-VLOOKUP(DP51,$B$182:$E$193,4,FALSE))&gt;0, DO52+(VLOOKUP(DP51,$B$182:$E$193,4,FALSE)-VLOOKUP(DP51,$B$116:$E$127,4,FALSE)),DO52)</f>
        <v>-11501.739999999994</v>
      </c>
      <c r="DQ52" s="22">
        <f t="shared" ref="DQ52" si="304">IF((VLOOKUP(DQ51,$B$116:$E$127,4,FALSE)-VLOOKUP(DQ51,$B$182:$E$193,4,FALSE))&gt;0, DP52+(VLOOKUP(DQ51,$B$182:$E$193,4,FALSE)-VLOOKUP(DQ51,$B$116:$E$127,4,FALSE)),DP52)</f>
        <v>-11501.739999999994</v>
      </c>
      <c r="DR52" s="22">
        <f t="shared" ref="DR52" si="305">IF((VLOOKUP(DR51,$B$116:$E$127,4,FALSE)-VLOOKUP(DR51,$B$182:$E$193,4,FALSE))&gt;0, DQ52+(VLOOKUP(DR51,$B$182:$E$193,4,FALSE)-VLOOKUP(DR51,$B$116:$E$127,4,FALSE)),DQ52)</f>
        <v>-12047.024999999994</v>
      </c>
      <c r="DS52" s="22">
        <f t="shared" ref="DS52" si="306">IF((VLOOKUP(DS51,$B$116:$E$127,4,FALSE)-VLOOKUP(DS51,$B$182:$E$193,4,FALSE))&gt;0, DR52+(VLOOKUP(DS51,$B$182:$E$193,4,FALSE)-VLOOKUP(DS51,$B$116:$E$127,4,FALSE)),DR52)</f>
        <v>-12047.024999999994</v>
      </c>
      <c r="DT52" s="22">
        <f t="shared" ref="DT52" si="307">IF((VLOOKUP(DT51,$B$116:$E$127,4,FALSE)-VLOOKUP(DT51,$B$182:$E$193,4,FALSE))&gt;0, DS52+(VLOOKUP(DT51,$B$182:$E$193,4,FALSE)-VLOOKUP(DT51,$B$116:$E$127,4,FALSE)),DS52)</f>
        <v>-12047.024999999994</v>
      </c>
      <c r="DU52" s="22">
        <f t="shared" ref="DU52" si="308">IF((VLOOKUP(DU51,$B$116:$E$127,4,FALSE)-VLOOKUP(DU51,$B$182:$E$193,4,FALSE))&gt;0, DT52+(VLOOKUP(DU51,$B$182:$E$193,4,FALSE)-VLOOKUP(DU51,$B$116:$E$127,4,FALSE)),DT52)</f>
        <v>-12047.024999999994</v>
      </c>
      <c r="DV52" s="22">
        <f t="shared" ref="DV52" si="309">IF((VLOOKUP(DV51,$B$116:$E$127,4,FALSE)-VLOOKUP(DV51,$B$182:$E$193,4,FALSE))&gt;0, DU52+(VLOOKUP(DV51,$B$182:$E$193,4,FALSE)-VLOOKUP(DV51,$B$116:$E$127,4,FALSE)),DU52)</f>
        <v>-12047.024999999994</v>
      </c>
      <c r="DW52" s="22">
        <f t="shared" ref="DW52" si="310">IF((VLOOKUP(DW51,$B$116:$E$127,4,FALSE)-VLOOKUP(DW51,$B$182:$E$193,4,FALSE))&gt;0, DV52+(VLOOKUP(DW51,$B$182:$E$193,4,FALSE)-VLOOKUP(DW51,$B$116:$E$127,4,FALSE)),DV52)</f>
        <v>-12047.024999999994</v>
      </c>
      <c r="DX52" s="22">
        <f t="shared" ref="DX52" si="311">IF((VLOOKUP(DX51,$B$116:$E$127,4,FALSE)-VLOOKUP(DX51,$B$182:$E$193,4,FALSE))&gt;0, DW52+(VLOOKUP(DX51,$B$182:$E$193,4,FALSE)-VLOOKUP(DX51,$B$116:$E$127,4,FALSE)),DW52)</f>
        <v>-12047.024999999994</v>
      </c>
      <c r="DY52" s="22">
        <f t="shared" ref="DY52" si="312">IF((VLOOKUP(DY51,$B$116:$E$127,4,FALSE)-VLOOKUP(DY51,$B$182:$E$193,4,FALSE))&gt;0, DX52+(VLOOKUP(DY51,$B$182:$E$193,4,FALSE)-VLOOKUP(DY51,$B$116:$E$127,4,FALSE)),DX52)</f>
        <v>-12047.024999999994</v>
      </c>
      <c r="DZ52" s="22">
        <f t="shared" ref="DZ52" si="313">IF((VLOOKUP(DZ51,$B$116:$E$127,4,FALSE)-VLOOKUP(DZ51,$B$182:$E$193,4,FALSE))&gt;0, DY52+(VLOOKUP(DZ51,$B$182:$E$193,4,FALSE)-VLOOKUP(DZ51,$B$116:$E$127,4,FALSE)),DY52)</f>
        <v>-14092.309999999994</v>
      </c>
      <c r="EA52" s="22">
        <f t="shared" ref="EA52" si="314">IF((VLOOKUP(EA51,$B$116:$E$127,4,FALSE)-VLOOKUP(EA51,$B$182:$E$193,4,FALSE))&gt;0, DZ52+(VLOOKUP(EA51,$B$182:$E$193,4,FALSE)-VLOOKUP(EA51,$B$116:$E$127,4,FALSE)),DZ52)</f>
        <v>-14336.442499999994</v>
      </c>
      <c r="EB52" s="22">
        <f t="shared" ref="EB52" si="315">IF((VLOOKUP(EB51,$B$116:$E$127,4,FALSE)-VLOOKUP(EB51,$B$182:$E$193,4,FALSE))&gt;0, EA52+(VLOOKUP(EB51,$B$182:$E$193,4,FALSE)-VLOOKUP(EB51,$B$116:$E$127,4,FALSE)),EA52)</f>
        <v>-14336.442499999994</v>
      </c>
      <c r="EC52" s="22">
        <f t="shared" ref="EC52" si="316">IF((VLOOKUP(EC51,$B$116:$E$127,4,FALSE)-VLOOKUP(EC51,$B$182:$E$193,4,FALSE))&gt;0, EB52+(VLOOKUP(EC51,$B$182:$E$193,4,FALSE)-VLOOKUP(EC51,$B$116:$E$127,4,FALSE)),EB52)</f>
        <v>-14336.442499999994</v>
      </c>
      <c r="ED52" s="22">
        <f t="shared" ref="ED52" si="317">IF((VLOOKUP(ED51,$B$116:$E$127,4,FALSE)-VLOOKUP(ED51,$B$182:$E$193,4,FALSE))&gt;0, EC52+(VLOOKUP(ED51,$B$182:$E$193,4,FALSE)-VLOOKUP(ED51,$B$116:$E$127,4,FALSE)),EC52)</f>
        <v>-14881.727499999994</v>
      </c>
      <c r="EE52" s="22">
        <f t="shared" ref="EE52" si="318">IF((VLOOKUP(EE51,$B$116:$E$127,4,FALSE)-VLOOKUP(EE51,$B$182:$E$193,4,FALSE))&gt;0, ED52+(VLOOKUP(EE51,$B$182:$E$193,4,FALSE)-VLOOKUP(EE51,$B$116:$E$127,4,FALSE)),ED52)</f>
        <v>-14881.727499999994</v>
      </c>
      <c r="EF52" s="22">
        <f t="shared" ref="EF52" si="319">IF((VLOOKUP(EF51,$B$116:$E$127,4,FALSE)-VLOOKUP(EF51,$B$182:$E$193,4,FALSE))&gt;0, EE52+(VLOOKUP(EF51,$B$182:$E$193,4,FALSE)-VLOOKUP(EF51,$B$116:$E$127,4,FALSE)),EE52)</f>
        <v>-14881.727499999994</v>
      </c>
      <c r="EG52" s="22">
        <f t="shared" ref="EG52" si="320">IF((VLOOKUP(EG51,$B$116:$E$127,4,FALSE)-VLOOKUP(EG51,$B$182:$E$193,4,FALSE))&gt;0, EF52+(VLOOKUP(EG51,$B$182:$E$193,4,FALSE)-VLOOKUP(EG51,$B$116:$E$127,4,FALSE)),EF52)</f>
        <v>-14881.727499999994</v>
      </c>
      <c r="EH52" s="22">
        <f t="shared" ref="EH52" si="321">IF((VLOOKUP(EH51,$B$116:$E$127,4,FALSE)-VLOOKUP(EH51,$B$182:$E$193,4,FALSE))&gt;0, EG52+(VLOOKUP(EH51,$B$182:$E$193,4,FALSE)-VLOOKUP(EH51,$B$116:$E$127,4,FALSE)),EG52)</f>
        <v>-14881.727499999994</v>
      </c>
      <c r="EI52" s="22">
        <f t="shared" ref="EI52" si="322">IF((VLOOKUP(EI51,$B$116:$E$127,4,FALSE)-VLOOKUP(EI51,$B$182:$E$193,4,FALSE))&gt;0, EH52+(VLOOKUP(EI51,$B$182:$E$193,4,FALSE)-VLOOKUP(EI51,$B$116:$E$127,4,FALSE)),EH52)</f>
        <v>-14881.727499999994</v>
      </c>
      <c r="EJ52" s="22">
        <f t="shared" ref="EJ52" si="323">IF((VLOOKUP(EJ51,$B$116:$E$127,4,FALSE)-VLOOKUP(EJ51,$B$182:$E$193,4,FALSE))&gt;0, EI52+(VLOOKUP(EJ51,$B$182:$E$193,4,FALSE)-VLOOKUP(EJ51,$B$116:$E$127,4,FALSE)),EI52)</f>
        <v>-14881.727499999994</v>
      </c>
      <c r="EK52" s="22">
        <f t="shared" ref="EK52" si="324">IF((VLOOKUP(EK51,$B$116:$E$127,4,FALSE)-VLOOKUP(EK51,$B$182:$E$193,4,FALSE))&gt;0, EJ52+(VLOOKUP(EK51,$B$182:$E$193,4,FALSE)-VLOOKUP(EK51,$B$116:$E$127,4,FALSE)),EJ52)</f>
        <v>-14881.727499999994</v>
      </c>
      <c r="EL52" s="22">
        <f t="shared" ref="EL52" si="325">IF((VLOOKUP(EL51,$B$116:$E$127,4,FALSE)-VLOOKUP(EL51,$B$182:$E$193,4,FALSE))&gt;0, EK52+(VLOOKUP(EL51,$B$182:$E$193,4,FALSE)-VLOOKUP(EL51,$B$116:$E$127,4,FALSE)),EK52)</f>
        <v>-16927.012499999993</v>
      </c>
      <c r="EM52" s="22">
        <f t="shared" ref="EM52" si="326">IF((VLOOKUP(EM51,$B$116:$E$127,4,FALSE)-VLOOKUP(EM51,$B$182:$E$193,4,FALSE))&gt;0, EL52+(VLOOKUP(EM51,$B$182:$E$193,4,FALSE)-VLOOKUP(EM51,$B$116:$E$127,4,FALSE)),EL52)</f>
        <v>-17171.144999999993</v>
      </c>
      <c r="EN52" s="22">
        <f t="shared" ref="EN52" si="327">IF((VLOOKUP(EN51,$B$116:$E$127,4,FALSE)-VLOOKUP(EN51,$B$182:$E$193,4,FALSE))&gt;0, EM52+(VLOOKUP(EN51,$B$182:$E$193,4,FALSE)-VLOOKUP(EN51,$B$116:$E$127,4,FALSE)),EM52)</f>
        <v>-17171.144999999993</v>
      </c>
      <c r="EO52" s="22">
        <f t="shared" ref="EO52" si="328">IF((VLOOKUP(EO51,$B$116:$E$127,4,FALSE)-VLOOKUP(EO51,$B$182:$E$193,4,FALSE))&gt;0, EN52+(VLOOKUP(EO51,$B$182:$E$193,4,FALSE)-VLOOKUP(EO51,$B$116:$E$127,4,FALSE)),EN52)</f>
        <v>-17171.144999999993</v>
      </c>
      <c r="EP52" s="22">
        <f t="shared" ref="EP52" si="329">IF((VLOOKUP(EP51,$B$116:$E$127,4,FALSE)-VLOOKUP(EP51,$B$182:$E$193,4,FALSE))&gt;0, EO52+(VLOOKUP(EP51,$B$182:$E$193,4,FALSE)-VLOOKUP(EP51,$B$116:$E$127,4,FALSE)),EO52)</f>
        <v>-17716.429999999993</v>
      </c>
      <c r="EQ52" s="22">
        <f t="shared" ref="EQ52" si="330">IF((VLOOKUP(EQ51,$B$116:$E$127,4,FALSE)-VLOOKUP(EQ51,$B$182:$E$193,4,FALSE))&gt;0, EP52+(VLOOKUP(EQ51,$B$182:$E$193,4,FALSE)-VLOOKUP(EQ51,$B$116:$E$127,4,FALSE)),EP52)</f>
        <v>-17716.429999999993</v>
      </c>
      <c r="EY52" s="22"/>
      <c r="EZ52" s="22"/>
      <c r="FA52" s="22"/>
    </row>
    <row r="54" spans="2:157" ht="15" customHeight="1" x14ac:dyDescent="0.25">
      <c r="C54" s="70"/>
      <c r="D54" s="70"/>
      <c r="E54" s="70"/>
      <c r="F54" s="70"/>
      <c r="G54" s="70"/>
      <c r="H54" s="70"/>
      <c r="I54" s="70"/>
      <c r="J54" s="70"/>
    </row>
    <row r="55" spans="2:157" ht="15" customHeight="1" x14ac:dyDescent="0.25">
      <c r="B55" s="69" t="s">
        <v>101</v>
      </c>
      <c r="C55" s="69"/>
      <c r="D55" s="69"/>
      <c r="E55" s="70"/>
      <c r="F55" s="70"/>
      <c r="G55" s="70"/>
      <c r="H55" s="70"/>
      <c r="I55" s="70"/>
      <c r="J55" s="70"/>
    </row>
    <row r="56" spans="2:157" ht="26.25" customHeight="1" x14ac:dyDescent="0.25">
      <c r="B56" s="69"/>
      <c r="C56" s="69"/>
      <c r="D56" s="69"/>
      <c r="E56" s="70"/>
      <c r="F56" s="70"/>
      <c r="G56" s="70"/>
      <c r="H56" s="70"/>
      <c r="I56" s="70"/>
      <c r="J56" s="70"/>
    </row>
    <row r="59" spans="2:157" x14ac:dyDescent="0.25">
      <c r="B59" s="53" t="s">
        <v>84</v>
      </c>
      <c r="C59" s="54" t="s">
        <v>82</v>
      </c>
      <c r="F59" s="1" t="s">
        <v>72</v>
      </c>
      <c r="G59" s="1" t="s">
        <v>73</v>
      </c>
      <c r="H59" s="55"/>
      <c r="J59" s="55"/>
      <c r="L59" s="55"/>
      <c r="N59" s="55"/>
      <c r="O59" s="55"/>
      <c r="Q59" s="55"/>
    </row>
    <row r="60" spans="2:157" ht="9" customHeight="1" x14ac:dyDescent="0.25">
      <c r="C60" s="23"/>
      <c r="F60" s="1" t="s">
        <v>73</v>
      </c>
      <c r="G60" s="1" t="s">
        <v>74</v>
      </c>
      <c r="H60" s="55"/>
      <c r="I60" s="55"/>
      <c r="J60" s="55"/>
      <c r="K60" s="55"/>
      <c r="L60" s="55"/>
      <c r="M60" s="55"/>
      <c r="N60" s="55"/>
      <c r="O60" s="55"/>
      <c r="P60" s="55"/>
      <c r="Q60" s="55"/>
      <c r="R60" s="55"/>
    </row>
    <row r="61" spans="2:157" x14ac:dyDescent="0.25">
      <c r="B61" s="53" t="s">
        <v>83</v>
      </c>
      <c r="C61" s="54">
        <v>2018</v>
      </c>
      <c r="F61" s="1" t="s">
        <v>74</v>
      </c>
      <c r="G61" s="1" t="s">
        <v>75</v>
      </c>
      <c r="H61" s="55"/>
      <c r="I61" s="55"/>
      <c r="J61" s="55"/>
      <c r="K61" s="55"/>
      <c r="L61" s="55"/>
      <c r="M61" s="55"/>
      <c r="N61" s="55"/>
      <c r="O61" s="55"/>
      <c r="P61" s="55"/>
      <c r="Q61" s="55"/>
      <c r="R61" s="55"/>
    </row>
    <row r="62" spans="2:157" x14ac:dyDescent="0.25">
      <c r="F62" s="1" t="s">
        <v>75</v>
      </c>
      <c r="G62" s="1" t="s">
        <v>17</v>
      </c>
      <c r="H62" s="55"/>
      <c r="I62" s="55"/>
      <c r="J62" s="55"/>
      <c r="K62" s="55"/>
      <c r="L62" s="55"/>
      <c r="M62" s="55"/>
      <c r="N62" s="55"/>
      <c r="O62" s="55"/>
      <c r="P62" s="55"/>
      <c r="Q62" s="55"/>
      <c r="R62" s="55"/>
    </row>
    <row r="63" spans="2:157" x14ac:dyDescent="0.25">
      <c r="F63" s="1" t="s">
        <v>17</v>
      </c>
      <c r="G63" s="1" t="s">
        <v>76</v>
      </c>
      <c r="H63" s="55"/>
      <c r="I63" s="55"/>
      <c r="J63" s="55"/>
      <c r="K63" s="55"/>
      <c r="L63" s="55"/>
      <c r="M63" s="55"/>
      <c r="N63" s="55"/>
      <c r="O63" s="55"/>
      <c r="P63" s="55"/>
      <c r="Q63" s="55"/>
      <c r="R63" s="55"/>
    </row>
    <row r="64" spans="2:157" ht="18" customHeight="1" x14ac:dyDescent="0.25">
      <c r="B64" s="69" t="s">
        <v>98</v>
      </c>
      <c r="C64" s="69"/>
      <c r="D64" s="69"/>
      <c r="F64" s="1"/>
      <c r="G64" s="1"/>
      <c r="H64" s="55"/>
      <c r="I64" s="55"/>
      <c r="J64" s="55"/>
      <c r="K64" s="55"/>
      <c r="L64" s="55"/>
      <c r="M64" s="55"/>
      <c r="N64" s="55"/>
      <c r="O64" s="55"/>
      <c r="P64" s="55"/>
      <c r="Q64" s="55"/>
      <c r="R64" s="55"/>
    </row>
    <row r="65" spans="1:18" ht="21.75" customHeight="1" x14ac:dyDescent="0.25">
      <c r="B65" s="69"/>
      <c r="C65" s="69"/>
      <c r="D65" s="69"/>
      <c r="F65" s="1"/>
      <c r="G65" s="1"/>
      <c r="H65" s="55"/>
      <c r="I65" s="55"/>
      <c r="J65" s="55"/>
      <c r="K65" s="55"/>
      <c r="L65" s="55"/>
      <c r="M65" s="55"/>
      <c r="N65" s="55"/>
      <c r="O65" s="55"/>
      <c r="P65" s="55"/>
      <c r="Q65" s="55"/>
      <c r="R65" s="55"/>
    </row>
    <row r="66" spans="1:18" x14ac:dyDescent="0.25">
      <c r="F66" s="1"/>
      <c r="G66" s="1"/>
      <c r="H66" s="55"/>
      <c r="I66" s="55"/>
      <c r="J66" s="55"/>
      <c r="K66" s="55"/>
      <c r="L66" s="55"/>
      <c r="M66" s="55"/>
      <c r="N66" s="55"/>
      <c r="O66" s="55"/>
      <c r="P66" s="55"/>
      <c r="Q66" s="55"/>
      <c r="R66" s="55"/>
    </row>
    <row r="67" spans="1:18" x14ac:dyDescent="0.25">
      <c r="F67" s="1" t="s">
        <v>76</v>
      </c>
      <c r="G67" s="1" t="s">
        <v>77</v>
      </c>
      <c r="H67" s="55"/>
      <c r="I67" s="55"/>
      <c r="J67" s="55"/>
      <c r="K67" s="55"/>
      <c r="L67" s="55"/>
      <c r="M67" s="55"/>
      <c r="N67" s="55"/>
      <c r="O67" s="55"/>
      <c r="P67" s="55"/>
      <c r="Q67" s="55"/>
      <c r="R67" s="55"/>
    </row>
    <row r="68" spans="1:18" ht="18.75" x14ac:dyDescent="0.3">
      <c r="B68" s="38" t="s">
        <v>44</v>
      </c>
      <c r="C68" s="8"/>
      <c r="D68" s="2"/>
      <c r="F68" s="1" t="s">
        <v>77</v>
      </c>
      <c r="G68" s="1" t="s">
        <v>78</v>
      </c>
      <c r="H68" s="55"/>
      <c r="I68" s="55"/>
      <c r="J68" s="55"/>
      <c r="K68" s="55"/>
      <c r="L68" s="55"/>
      <c r="M68" s="55"/>
      <c r="N68" s="55"/>
      <c r="O68" s="55"/>
      <c r="P68" s="55"/>
      <c r="Q68" s="55"/>
      <c r="R68" s="55"/>
    </row>
    <row r="69" spans="1:18" x14ac:dyDescent="0.25">
      <c r="B69" s="3"/>
      <c r="C69" s="9" t="s">
        <v>20</v>
      </c>
      <c r="D69" s="4" t="s">
        <v>21</v>
      </c>
      <c r="F69" s="1" t="s">
        <v>78</v>
      </c>
      <c r="G69" s="1" t="s">
        <v>79</v>
      </c>
      <c r="H69" s="55"/>
      <c r="I69" s="55"/>
      <c r="J69" s="55"/>
      <c r="K69" s="55"/>
      <c r="L69" s="55"/>
      <c r="M69" s="55"/>
      <c r="N69" s="55"/>
      <c r="O69" s="55"/>
      <c r="P69" s="55"/>
      <c r="Q69" s="55"/>
      <c r="R69" s="55"/>
    </row>
    <row r="70" spans="1:18" x14ac:dyDescent="0.25">
      <c r="B70" s="3" t="s">
        <v>47</v>
      </c>
      <c r="C70" s="30">
        <v>23732</v>
      </c>
      <c r="D70" s="31">
        <v>4.2000000000000003E-2</v>
      </c>
      <c r="E70" s="1">
        <f>D70*C70</f>
        <v>996.74400000000003</v>
      </c>
      <c r="F70" s="1" t="s">
        <v>79</v>
      </c>
      <c r="G70" s="1" t="s">
        <v>80</v>
      </c>
      <c r="H70" s="55"/>
      <c r="I70" s="55"/>
      <c r="J70" s="55"/>
      <c r="K70" s="55"/>
      <c r="L70" s="55"/>
      <c r="M70" s="55"/>
      <c r="N70" s="55"/>
      <c r="O70" s="55"/>
      <c r="P70" s="55"/>
      <c r="Q70" s="55"/>
      <c r="R70" s="55"/>
    </row>
    <row r="71" spans="1:18" x14ac:dyDescent="0.25">
      <c r="B71" s="3" t="s">
        <v>45</v>
      </c>
      <c r="C71" s="28">
        <v>0</v>
      </c>
      <c r="D71" s="31">
        <v>0</v>
      </c>
      <c r="E71" s="1">
        <f>D71*C71</f>
        <v>0</v>
      </c>
      <c r="F71" s="1" t="s">
        <v>80</v>
      </c>
      <c r="G71" s="1" t="s">
        <v>81</v>
      </c>
      <c r="H71" s="55"/>
      <c r="I71" s="55"/>
      <c r="J71" s="55"/>
      <c r="K71" s="55"/>
      <c r="L71" s="55"/>
      <c r="M71" s="55"/>
      <c r="N71" s="55"/>
      <c r="O71" s="55"/>
      <c r="P71" s="55"/>
      <c r="Q71" s="55"/>
      <c r="R71" s="55"/>
    </row>
    <row r="72" spans="1:18" x14ac:dyDescent="0.25">
      <c r="B72" s="3" t="s">
        <v>46</v>
      </c>
      <c r="C72" s="28">
        <v>0</v>
      </c>
      <c r="D72" s="31">
        <v>0</v>
      </c>
      <c r="E72" s="1">
        <f>D72*C72</f>
        <v>0</v>
      </c>
      <c r="F72" s="1" t="s">
        <v>81</v>
      </c>
      <c r="G72" s="1" t="s">
        <v>82</v>
      </c>
      <c r="H72" s="55"/>
      <c r="I72" s="55"/>
      <c r="J72" s="55"/>
      <c r="K72" s="55"/>
      <c r="L72" s="55"/>
      <c r="M72" s="55"/>
      <c r="N72" s="55"/>
      <c r="O72" s="55"/>
      <c r="P72" s="55"/>
      <c r="Q72" s="55"/>
      <c r="R72" s="55"/>
    </row>
    <row r="73" spans="1:18" x14ac:dyDescent="0.25">
      <c r="B73" s="3"/>
      <c r="C73" s="10"/>
      <c r="D73" s="4"/>
      <c r="E73" s="1">
        <f>D73*C73</f>
        <v>0</v>
      </c>
      <c r="F73" s="1" t="s">
        <v>82</v>
      </c>
      <c r="G73" s="1" t="s">
        <v>72</v>
      </c>
      <c r="H73" s="55"/>
      <c r="I73" s="55"/>
      <c r="J73" s="55"/>
      <c r="K73" s="55"/>
      <c r="L73" s="55"/>
      <c r="M73" s="55"/>
      <c r="N73" s="55"/>
      <c r="O73" s="55"/>
      <c r="P73" s="55"/>
      <c r="Q73" s="55"/>
      <c r="R73" s="55"/>
    </row>
    <row r="74" spans="1:18" x14ac:dyDescent="0.25">
      <c r="A74" s="1"/>
      <c r="B74" s="11" t="s">
        <v>22</v>
      </c>
      <c r="C74" s="12">
        <f>SUM(C70:C73)</f>
        <v>23732</v>
      </c>
      <c r="D74" s="13">
        <f>SUM(E70:E73)/SUM(C70:C73)</f>
        <v>4.2000000000000003E-2</v>
      </c>
    </row>
    <row r="75" spans="1:18" x14ac:dyDescent="0.25">
      <c r="A75" s="1">
        <v>2018</v>
      </c>
    </row>
    <row r="76" spans="1:18" x14ac:dyDescent="0.25">
      <c r="A76" s="1">
        <v>2019</v>
      </c>
    </row>
    <row r="77" spans="1:18" ht="19.5" customHeight="1" x14ac:dyDescent="0.25">
      <c r="A77" s="1"/>
      <c r="B77" s="69" t="s">
        <v>99</v>
      </c>
      <c r="C77" s="69"/>
      <c r="D77" s="69"/>
    </row>
    <row r="78" spans="1:18" ht="21.75" customHeight="1" x14ac:dyDescent="0.25">
      <c r="A78" s="1"/>
      <c r="B78" s="69"/>
      <c r="C78" s="69"/>
      <c r="D78" s="69"/>
    </row>
    <row r="79" spans="1:18" x14ac:dyDescent="0.25">
      <c r="A79" s="1"/>
    </row>
    <row r="80" spans="1:18" x14ac:dyDescent="0.25">
      <c r="A80" s="1"/>
    </row>
    <row r="81" spans="1:7" ht="18.75" x14ac:dyDescent="0.3">
      <c r="A81" s="1">
        <v>2020</v>
      </c>
      <c r="B81" s="39" t="s">
        <v>15</v>
      </c>
      <c r="C81" s="32"/>
    </row>
    <row r="82" spans="1:7" x14ac:dyDescent="0.25">
      <c r="A82" s="1">
        <v>2021</v>
      </c>
      <c r="B82" s="3"/>
      <c r="C82" s="4"/>
    </row>
    <row r="83" spans="1:7" x14ac:dyDescent="0.25">
      <c r="A83" s="1">
        <v>2022</v>
      </c>
      <c r="B83" s="3" t="s">
        <v>0</v>
      </c>
      <c r="C83" s="24">
        <v>200</v>
      </c>
    </row>
    <row r="84" spans="1:7" x14ac:dyDescent="0.25">
      <c r="A84" s="1">
        <v>2023</v>
      </c>
      <c r="B84" s="3" t="s">
        <v>1</v>
      </c>
      <c r="C84" s="24">
        <v>200</v>
      </c>
    </row>
    <row r="85" spans="1:7" x14ac:dyDescent="0.25">
      <c r="A85" s="1">
        <v>2024</v>
      </c>
      <c r="B85" s="3" t="s">
        <v>2</v>
      </c>
      <c r="C85" s="24">
        <v>125</v>
      </c>
    </row>
    <row r="86" spans="1:7" x14ac:dyDescent="0.25">
      <c r="A86" s="1">
        <v>2025</v>
      </c>
      <c r="B86" s="3" t="s">
        <v>3</v>
      </c>
      <c r="C86" s="24">
        <v>300</v>
      </c>
    </row>
    <row r="87" spans="1:7" x14ac:dyDescent="0.25">
      <c r="A87" s="1">
        <v>2026</v>
      </c>
      <c r="B87" s="3" t="s">
        <v>4</v>
      </c>
      <c r="C87" s="24">
        <v>600</v>
      </c>
    </row>
    <row r="88" spans="1:7" x14ac:dyDescent="0.25">
      <c r="A88" s="1">
        <v>2027</v>
      </c>
      <c r="B88" s="3" t="s">
        <v>5</v>
      </c>
      <c r="C88" s="24">
        <v>500</v>
      </c>
    </row>
    <row r="89" spans="1:7" x14ac:dyDescent="0.25">
      <c r="A89" s="1">
        <v>2028</v>
      </c>
      <c r="B89" s="3" t="s">
        <v>6</v>
      </c>
      <c r="C89" s="24">
        <v>100</v>
      </c>
    </row>
    <row r="90" spans="1:7" x14ac:dyDescent="0.25">
      <c r="A90" s="1">
        <v>2029</v>
      </c>
      <c r="B90" s="3" t="s">
        <v>7</v>
      </c>
      <c r="C90" s="24">
        <v>100</v>
      </c>
    </row>
    <row r="91" spans="1:7" x14ac:dyDescent="0.25">
      <c r="A91" s="1">
        <v>2030</v>
      </c>
      <c r="B91" s="3" t="s">
        <v>8</v>
      </c>
      <c r="C91" s="24">
        <v>100</v>
      </c>
    </row>
    <row r="92" spans="1:7" x14ac:dyDescent="0.25">
      <c r="A92" s="1">
        <v>2031</v>
      </c>
      <c r="B92" s="3" t="s">
        <v>9</v>
      </c>
      <c r="C92" s="24">
        <v>200</v>
      </c>
    </row>
    <row r="93" spans="1:7" x14ac:dyDescent="0.25">
      <c r="A93" s="1">
        <v>2032</v>
      </c>
      <c r="B93" s="3" t="s">
        <v>10</v>
      </c>
      <c r="C93" s="24">
        <v>300</v>
      </c>
    </row>
    <row r="94" spans="1:7" x14ac:dyDescent="0.25">
      <c r="A94" s="1">
        <v>2033</v>
      </c>
      <c r="B94" s="3" t="s">
        <v>11</v>
      </c>
      <c r="C94" s="24">
        <v>45</v>
      </c>
      <c r="E94" s="9"/>
      <c r="F94" s="10"/>
      <c r="G94" s="9"/>
    </row>
    <row r="95" spans="1:7" x14ac:dyDescent="0.25">
      <c r="A95" s="1">
        <v>2034</v>
      </c>
      <c r="B95" s="3" t="s">
        <v>48</v>
      </c>
      <c r="C95" s="24">
        <v>0</v>
      </c>
      <c r="E95" s="9"/>
      <c r="F95" s="10"/>
      <c r="G95" s="9"/>
    </row>
    <row r="96" spans="1:7" x14ac:dyDescent="0.25">
      <c r="A96" s="1">
        <v>2035</v>
      </c>
      <c r="B96" s="3" t="s">
        <v>49</v>
      </c>
      <c r="C96" s="24">
        <v>0</v>
      </c>
      <c r="E96" s="9"/>
      <c r="F96" s="10"/>
      <c r="G96" s="9"/>
    </row>
    <row r="97" spans="2:8" x14ac:dyDescent="0.25">
      <c r="B97" s="3" t="s">
        <v>50</v>
      </c>
      <c r="C97" s="24">
        <v>0</v>
      </c>
      <c r="E97" s="9"/>
      <c r="F97" s="10"/>
      <c r="G97" s="9"/>
    </row>
    <row r="98" spans="2:8" x14ac:dyDescent="0.25">
      <c r="B98" s="3" t="s">
        <v>51</v>
      </c>
      <c r="C98" s="24">
        <v>0</v>
      </c>
      <c r="E98" s="9"/>
      <c r="F98" s="10"/>
      <c r="G98" s="9"/>
    </row>
    <row r="99" spans="2:8" x14ac:dyDescent="0.25">
      <c r="B99" s="3" t="s">
        <v>12</v>
      </c>
      <c r="C99" s="24">
        <v>200</v>
      </c>
      <c r="E99" s="9"/>
      <c r="F99" s="10"/>
      <c r="G99" s="9"/>
      <c r="H99" s="1"/>
    </row>
    <row r="100" spans="2:8" x14ac:dyDescent="0.25">
      <c r="B100" s="3" t="s">
        <v>117</v>
      </c>
      <c r="C100" s="24">
        <v>300</v>
      </c>
      <c r="E100" s="9"/>
      <c r="F100" s="9"/>
      <c r="G100" s="9"/>
    </row>
    <row r="101" spans="2:8" x14ac:dyDescent="0.25">
      <c r="B101" s="3" t="s">
        <v>118</v>
      </c>
      <c r="C101" s="24">
        <v>300</v>
      </c>
    </row>
    <row r="102" spans="2:8" x14ac:dyDescent="0.25">
      <c r="B102" s="3" t="s">
        <v>119</v>
      </c>
      <c r="C102" s="24">
        <v>150</v>
      </c>
    </row>
    <row r="103" spans="2:8" x14ac:dyDescent="0.25">
      <c r="B103" s="3" t="s">
        <v>120</v>
      </c>
      <c r="C103" s="24">
        <v>150</v>
      </c>
    </row>
    <row r="104" spans="2:8" ht="15" customHeight="1" x14ac:dyDescent="0.25">
      <c r="B104" s="3"/>
      <c r="C104" s="4"/>
    </row>
    <row r="105" spans="2:8" x14ac:dyDescent="0.25">
      <c r="B105" s="3" t="s">
        <v>13</v>
      </c>
      <c r="C105" s="24">
        <v>1327.59</v>
      </c>
    </row>
    <row r="106" spans="2:8" x14ac:dyDescent="0.25">
      <c r="B106" s="3"/>
      <c r="C106" s="5"/>
    </row>
    <row r="107" spans="2:8" x14ac:dyDescent="0.25">
      <c r="B107" s="6" t="s">
        <v>14</v>
      </c>
      <c r="C107" s="7">
        <f>SUM(C83:C106)</f>
        <v>5197.59</v>
      </c>
    </row>
    <row r="110" spans="2:8" ht="15" customHeight="1" x14ac:dyDescent="0.25">
      <c r="B110" s="69" t="s">
        <v>100</v>
      </c>
      <c r="C110" s="69"/>
      <c r="D110" s="69"/>
      <c r="E110" s="69"/>
    </row>
    <row r="111" spans="2:8" ht="28.5" customHeight="1" x14ac:dyDescent="0.25">
      <c r="B111" s="69"/>
      <c r="C111" s="69"/>
      <c r="D111" s="69"/>
      <c r="E111" s="69"/>
    </row>
    <row r="114" spans="2:7" ht="18.75" x14ac:dyDescent="0.3">
      <c r="B114" s="38" t="s">
        <v>36</v>
      </c>
      <c r="C114" s="8"/>
      <c r="D114" s="8"/>
      <c r="E114" s="8"/>
      <c r="F114" s="8"/>
      <c r="G114" s="2"/>
    </row>
    <row r="115" spans="2:7" ht="30" x14ac:dyDescent="0.25">
      <c r="B115" s="3"/>
      <c r="C115" s="27" t="s">
        <v>18</v>
      </c>
      <c r="D115" s="27" t="s">
        <v>16</v>
      </c>
      <c r="E115" s="27" t="s">
        <v>40</v>
      </c>
      <c r="F115" s="25" t="s">
        <v>30</v>
      </c>
      <c r="G115" s="14"/>
    </row>
    <row r="116" spans="2:7" x14ac:dyDescent="0.25">
      <c r="B116" s="3" t="s">
        <v>72</v>
      </c>
      <c r="C116" s="15">
        <f>$C$107</f>
        <v>5197.59</v>
      </c>
      <c r="D116" s="28">
        <f>580+1700</f>
        <v>2280</v>
      </c>
      <c r="E116" s="16">
        <f>SUM(C116:D116)</f>
        <v>7477.59</v>
      </c>
      <c r="F116" s="25" t="s">
        <v>31</v>
      </c>
      <c r="G116" s="14"/>
    </row>
    <row r="117" spans="2:7" x14ac:dyDescent="0.25">
      <c r="B117" s="3" t="s">
        <v>73</v>
      </c>
      <c r="C117" s="15">
        <f>$C$107</f>
        <v>5197.59</v>
      </c>
      <c r="D117" s="28">
        <v>0</v>
      </c>
      <c r="E117" s="16">
        <f t="shared" ref="E117:E127" si="331">SUM(C117:D117)</f>
        <v>5197.59</v>
      </c>
      <c r="F117" s="25"/>
      <c r="G117" s="14"/>
    </row>
    <row r="118" spans="2:7" x14ac:dyDescent="0.25">
      <c r="B118" s="3" t="s">
        <v>74</v>
      </c>
      <c r="C118" s="15">
        <f>$C$107</f>
        <v>5197.59</v>
      </c>
      <c r="D118" s="28">
        <v>300</v>
      </c>
      <c r="E118" s="16">
        <f t="shared" si="331"/>
        <v>5497.59</v>
      </c>
      <c r="F118" s="25" t="s">
        <v>121</v>
      </c>
      <c r="G118" s="14"/>
    </row>
    <row r="119" spans="2:7" x14ac:dyDescent="0.25">
      <c r="B119" s="3" t="s">
        <v>75</v>
      </c>
      <c r="C119" s="15">
        <f>$C$107</f>
        <v>5197.59</v>
      </c>
      <c r="D119" s="28">
        <v>0</v>
      </c>
      <c r="E119" s="16">
        <f t="shared" si="331"/>
        <v>5197.59</v>
      </c>
      <c r="F119" s="25"/>
      <c r="G119" s="14"/>
    </row>
    <row r="120" spans="2:7" x14ac:dyDescent="0.25">
      <c r="B120" s="3" t="s">
        <v>17</v>
      </c>
      <c r="C120" s="15">
        <f>$C$107</f>
        <v>5197.59</v>
      </c>
      <c r="D120" s="28">
        <v>200</v>
      </c>
      <c r="E120" s="16">
        <f t="shared" si="331"/>
        <v>5397.59</v>
      </c>
      <c r="F120" s="25" t="s">
        <v>122</v>
      </c>
      <c r="G120" s="14"/>
    </row>
    <row r="121" spans="2:7" x14ac:dyDescent="0.25">
      <c r="B121" s="3" t="s">
        <v>76</v>
      </c>
      <c r="C121" s="15">
        <f>$C$107</f>
        <v>5197.59</v>
      </c>
      <c r="D121" s="28">
        <v>0</v>
      </c>
      <c r="E121" s="16">
        <f t="shared" si="331"/>
        <v>5197.59</v>
      </c>
      <c r="F121" s="25"/>
      <c r="G121" s="14"/>
    </row>
    <row r="122" spans="2:7" x14ac:dyDescent="0.25">
      <c r="B122" s="3" t="s">
        <v>77</v>
      </c>
      <c r="C122" s="15">
        <f>$C$107</f>
        <v>5197.59</v>
      </c>
      <c r="D122" s="28">
        <v>3150</v>
      </c>
      <c r="E122" s="16">
        <f t="shared" si="331"/>
        <v>8347.59</v>
      </c>
      <c r="F122" s="25" t="s">
        <v>32</v>
      </c>
      <c r="G122" s="14"/>
    </row>
    <row r="123" spans="2:7" x14ac:dyDescent="0.25">
      <c r="B123" s="3" t="s">
        <v>78</v>
      </c>
      <c r="C123" s="15">
        <f>$C$107</f>
        <v>5197.59</v>
      </c>
      <c r="D123" s="28">
        <v>3000</v>
      </c>
      <c r="E123" s="16">
        <f t="shared" si="331"/>
        <v>8197.59</v>
      </c>
      <c r="F123" s="25" t="s">
        <v>33</v>
      </c>
      <c r="G123" s="14"/>
    </row>
    <row r="124" spans="2:7" x14ac:dyDescent="0.25">
      <c r="B124" s="3" t="s">
        <v>79</v>
      </c>
      <c r="C124" s="15">
        <f>$C$107</f>
        <v>5197.59</v>
      </c>
      <c r="D124" s="28">
        <v>0</v>
      </c>
      <c r="E124" s="16">
        <f t="shared" si="331"/>
        <v>5197.59</v>
      </c>
      <c r="F124" s="25"/>
      <c r="G124" s="14"/>
    </row>
    <row r="125" spans="2:7" x14ac:dyDescent="0.25">
      <c r="B125" s="3" t="s">
        <v>80</v>
      </c>
      <c r="C125" s="15">
        <f>$C$107</f>
        <v>5197.59</v>
      </c>
      <c r="D125" s="28">
        <v>0</v>
      </c>
      <c r="E125" s="16">
        <f t="shared" si="331"/>
        <v>5197.59</v>
      </c>
      <c r="F125" s="25"/>
      <c r="G125" s="14"/>
    </row>
    <row r="126" spans="2:7" x14ac:dyDescent="0.25">
      <c r="B126" s="3" t="s">
        <v>81</v>
      </c>
      <c r="C126" s="15">
        <f>$C$107</f>
        <v>5197.59</v>
      </c>
      <c r="D126" s="28">
        <f>1000+650</f>
        <v>1650</v>
      </c>
      <c r="E126" s="16">
        <f t="shared" si="331"/>
        <v>6847.59</v>
      </c>
      <c r="F126" s="25" t="s">
        <v>34</v>
      </c>
      <c r="G126" s="14"/>
    </row>
    <row r="127" spans="2:7" x14ac:dyDescent="0.25">
      <c r="B127" s="11" t="s">
        <v>82</v>
      </c>
      <c r="C127" s="17">
        <f>$C$107</f>
        <v>5197.59</v>
      </c>
      <c r="D127" s="29">
        <v>1000</v>
      </c>
      <c r="E127" s="18">
        <f t="shared" si="331"/>
        <v>6197.59</v>
      </c>
      <c r="F127" s="26" t="s">
        <v>35</v>
      </c>
      <c r="G127" s="19"/>
    </row>
    <row r="130" spans="1:6" x14ac:dyDescent="0.25">
      <c r="B130" s="69" t="s">
        <v>110</v>
      </c>
      <c r="C130" s="69"/>
      <c r="D130" s="69"/>
      <c r="E130" s="69"/>
    </row>
    <row r="131" spans="1:6" ht="25.5" customHeight="1" x14ac:dyDescent="0.25">
      <c r="B131" s="69"/>
      <c r="C131" s="69"/>
      <c r="D131" s="69"/>
      <c r="E131" s="69"/>
    </row>
    <row r="132" spans="1:6" ht="20.25" customHeight="1" x14ac:dyDescent="0.25">
      <c r="B132" s="76" t="s">
        <v>112</v>
      </c>
    </row>
    <row r="134" spans="1:6" ht="18.75" x14ac:dyDescent="0.3">
      <c r="B134" s="38" t="s">
        <v>29</v>
      </c>
      <c r="C134" s="49"/>
      <c r="D134" s="2"/>
      <c r="E134" s="9"/>
    </row>
    <row r="135" spans="1:6" ht="18.75" x14ac:dyDescent="0.3">
      <c r="B135" s="3"/>
      <c r="C135" s="42"/>
      <c r="D135" s="4"/>
      <c r="E135" s="9"/>
    </row>
    <row r="136" spans="1:6" ht="15.75" x14ac:dyDescent="0.25">
      <c r="A136" s="1" t="s">
        <v>55</v>
      </c>
      <c r="B136" s="41" t="s">
        <v>65</v>
      </c>
      <c r="C136" s="43" t="s">
        <v>66</v>
      </c>
      <c r="D136" s="4"/>
      <c r="E136" s="9"/>
    </row>
    <row r="137" spans="1:6" x14ac:dyDescent="0.25">
      <c r="A137" s="1" t="s">
        <v>52</v>
      </c>
      <c r="B137" s="50" t="s">
        <v>53</v>
      </c>
      <c r="C137" s="44" t="s">
        <v>57</v>
      </c>
      <c r="D137" s="24">
        <v>3000</v>
      </c>
      <c r="E137" s="47"/>
      <c r="F137" s="78"/>
    </row>
    <row r="138" spans="1:6" x14ac:dyDescent="0.25">
      <c r="A138" s="1" t="s">
        <v>53</v>
      </c>
      <c r="B138" s="3"/>
      <c r="C138" s="25" t="s">
        <v>23</v>
      </c>
      <c r="D138" s="24">
        <v>350</v>
      </c>
      <c r="E138" s="47"/>
    </row>
    <row r="139" spans="1:6" x14ac:dyDescent="0.25">
      <c r="A139" s="1" t="s">
        <v>54</v>
      </c>
      <c r="B139" s="3"/>
      <c r="C139" s="25" t="s">
        <v>24</v>
      </c>
      <c r="D139" s="24">
        <v>46</v>
      </c>
      <c r="E139" s="47"/>
    </row>
    <row r="140" spans="1:6" x14ac:dyDescent="0.25">
      <c r="B140" s="3"/>
      <c r="C140" s="25" t="s">
        <v>43</v>
      </c>
      <c r="D140" s="24">
        <v>269</v>
      </c>
      <c r="E140" s="47"/>
    </row>
    <row r="141" spans="1:6" x14ac:dyDescent="0.25">
      <c r="B141" s="3"/>
      <c r="C141" s="25" t="s">
        <v>25</v>
      </c>
      <c r="D141" s="24">
        <v>90.54</v>
      </c>
      <c r="E141" s="47"/>
    </row>
    <row r="142" spans="1:6" x14ac:dyDescent="0.25">
      <c r="B142" s="3"/>
      <c r="C142" s="25" t="s">
        <v>27</v>
      </c>
      <c r="D142" s="24">
        <v>14</v>
      </c>
      <c r="E142" s="47"/>
    </row>
    <row r="143" spans="1:6" x14ac:dyDescent="0.25">
      <c r="B143" s="3"/>
      <c r="C143" s="25" t="s">
        <v>26</v>
      </c>
      <c r="D143" s="24">
        <v>8.59</v>
      </c>
      <c r="E143" s="47"/>
    </row>
    <row r="144" spans="1:6" x14ac:dyDescent="0.25">
      <c r="B144" s="3"/>
      <c r="C144" s="25" t="s">
        <v>12</v>
      </c>
      <c r="D144" s="24">
        <v>3.75</v>
      </c>
      <c r="E144" s="47"/>
    </row>
    <row r="145" spans="2:5" x14ac:dyDescent="0.25">
      <c r="B145" s="3"/>
      <c r="C145" s="45" t="s">
        <v>28</v>
      </c>
      <c r="D145" s="5">
        <f>D137-SUM(D138:D144)</f>
        <v>2218.12</v>
      </c>
      <c r="E145" s="47"/>
    </row>
    <row r="146" spans="2:5" x14ac:dyDescent="0.25">
      <c r="B146" s="3"/>
      <c r="C146" s="25" t="s">
        <v>56</v>
      </c>
      <c r="D146" s="40">
        <v>0.25</v>
      </c>
      <c r="E146" s="47"/>
    </row>
    <row r="147" spans="2:5" x14ac:dyDescent="0.25">
      <c r="B147" s="3"/>
      <c r="C147" s="25" t="s">
        <v>58</v>
      </c>
      <c r="D147" s="37">
        <f>(D137-D138-D140-D141-D142-D143)*D146</f>
        <v>566.96749999999997</v>
      </c>
      <c r="E147" s="47"/>
    </row>
    <row r="148" spans="2:5" x14ac:dyDescent="0.25">
      <c r="B148" s="3"/>
      <c r="C148" s="46" t="s">
        <v>59</v>
      </c>
      <c r="D148" s="20">
        <f>D145-D147</f>
        <v>1651.1524999999999</v>
      </c>
      <c r="E148" s="47"/>
    </row>
    <row r="149" spans="2:5" x14ac:dyDescent="0.25">
      <c r="B149" s="3"/>
      <c r="C149" s="46" t="s">
        <v>67</v>
      </c>
      <c r="D149" s="20">
        <f>IF(B137="Monthly",D148,IF(B137="Bi-Weekly",D148*2,IF(B137="Weekly",D148*4,"NA")))</f>
        <v>3302.3049999999998</v>
      </c>
      <c r="E149" s="47"/>
    </row>
    <row r="150" spans="2:5" hidden="1" x14ac:dyDescent="0.25">
      <c r="B150" s="41" t="s">
        <v>65</v>
      </c>
      <c r="C150" s="9"/>
      <c r="D150" s="5"/>
      <c r="E150" s="47"/>
    </row>
    <row r="151" spans="2:5" hidden="1" x14ac:dyDescent="0.25">
      <c r="B151" s="50" t="s">
        <v>53</v>
      </c>
      <c r="C151" s="44" t="s">
        <v>19</v>
      </c>
      <c r="D151" s="24">
        <v>400</v>
      </c>
      <c r="E151" s="47"/>
    </row>
    <row r="152" spans="2:5" hidden="1" x14ac:dyDescent="0.25">
      <c r="B152" s="3"/>
      <c r="C152" s="25" t="s">
        <v>23</v>
      </c>
      <c r="D152" s="24">
        <v>0</v>
      </c>
      <c r="E152" s="47"/>
    </row>
    <row r="153" spans="2:5" hidden="1" x14ac:dyDescent="0.25">
      <c r="B153" s="3"/>
      <c r="C153" s="25" t="s">
        <v>24</v>
      </c>
      <c r="D153" s="24">
        <v>0</v>
      </c>
      <c r="E153" s="47"/>
    </row>
    <row r="154" spans="2:5" hidden="1" x14ac:dyDescent="0.25">
      <c r="B154" s="3"/>
      <c r="C154" s="25" t="s">
        <v>43</v>
      </c>
      <c r="D154" s="24">
        <v>0</v>
      </c>
      <c r="E154" s="47"/>
    </row>
    <row r="155" spans="2:5" hidden="1" x14ac:dyDescent="0.25">
      <c r="B155" s="3"/>
      <c r="C155" s="25" t="s">
        <v>25</v>
      </c>
      <c r="D155" s="24">
        <v>0</v>
      </c>
      <c r="E155" s="47"/>
    </row>
    <row r="156" spans="2:5" hidden="1" x14ac:dyDescent="0.25">
      <c r="B156" s="3"/>
      <c r="C156" s="25" t="s">
        <v>27</v>
      </c>
      <c r="D156" s="24">
        <v>0</v>
      </c>
      <c r="E156" s="47"/>
    </row>
    <row r="157" spans="2:5" hidden="1" x14ac:dyDescent="0.25">
      <c r="B157" s="3"/>
      <c r="C157" s="25" t="s">
        <v>26</v>
      </c>
      <c r="D157" s="24">
        <v>0</v>
      </c>
      <c r="E157" s="47"/>
    </row>
    <row r="158" spans="2:5" hidden="1" x14ac:dyDescent="0.25">
      <c r="B158" s="3"/>
      <c r="C158" s="25" t="s">
        <v>12</v>
      </c>
      <c r="D158" s="24">
        <v>0</v>
      </c>
      <c r="E158" s="47"/>
    </row>
    <row r="159" spans="2:5" hidden="1" x14ac:dyDescent="0.25">
      <c r="B159" s="3"/>
      <c r="C159" s="45" t="s">
        <v>28</v>
      </c>
      <c r="D159" s="5">
        <f>D151-SUM(D152:D158)</f>
        <v>400</v>
      </c>
      <c r="E159" s="47"/>
    </row>
    <row r="160" spans="2:5" hidden="1" x14ac:dyDescent="0.25">
      <c r="B160" s="3"/>
      <c r="C160" s="25" t="s">
        <v>56</v>
      </c>
      <c r="D160" s="40">
        <v>0.25</v>
      </c>
      <c r="E160" s="47"/>
    </row>
    <row r="161" spans="2:5" hidden="1" x14ac:dyDescent="0.25">
      <c r="B161" s="3"/>
      <c r="C161" s="25" t="s">
        <v>58</v>
      </c>
      <c r="D161" s="37">
        <f>(D151-D152-D154-D155-D156-D157)*D160</f>
        <v>100</v>
      </c>
      <c r="E161" s="47"/>
    </row>
    <row r="162" spans="2:5" hidden="1" x14ac:dyDescent="0.25">
      <c r="B162" s="3"/>
      <c r="C162" s="46" t="s">
        <v>60</v>
      </c>
      <c r="D162" s="20">
        <f>D159-D161</f>
        <v>300</v>
      </c>
      <c r="E162" s="47"/>
    </row>
    <row r="163" spans="2:5" hidden="1" x14ac:dyDescent="0.25">
      <c r="B163" s="3"/>
      <c r="C163" s="46" t="s">
        <v>67</v>
      </c>
      <c r="D163" s="20">
        <f>IF(B151="Monthly",D162,IF(B151="Bi-Weekly",D162*2,IF(B151="Weekly",D162*4,"NA")))</f>
        <v>600</v>
      </c>
      <c r="E163" s="47"/>
    </row>
    <row r="164" spans="2:5" x14ac:dyDescent="0.25">
      <c r="B164" s="3"/>
      <c r="C164" s="46"/>
      <c r="D164" s="20"/>
      <c r="E164" s="47"/>
    </row>
    <row r="165" spans="2:5" x14ac:dyDescent="0.25">
      <c r="B165" s="41" t="s">
        <v>65</v>
      </c>
      <c r="C165" s="46" t="s">
        <v>64</v>
      </c>
      <c r="D165" s="20"/>
      <c r="E165" s="47"/>
    </row>
    <row r="166" spans="2:5" x14ac:dyDescent="0.25">
      <c r="B166" s="50" t="s">
        <v>52</v>
      </c>
      <c r="C166" s="79" t="s">
        <v>61</v>
      </c>
      <c r="D166" s="24">
        <v>175</v>
      </c>
      <c r="E166" s="47"/>
    </row>
    <row r="167" spans="2:5" x14ac:dyDescent="0.25">
      <c r="B167" s="51"/>
      <c r="C167" s="48" t="s">
        <v>68</v>
      </c>
      <c r="D167" s="20">
        <f>IF(B166="Monthly",D166,IF(B166="Bi-Weekly",D166*2,IF(B166="Weekly",D166*4,"NA")))</f>
        <v>700</v>
      </c>
      <c r="E167" s="47"/>
    </row>
    <row r="168" spans="2:5" x14ac:dyDescent="0.25">
      <c r="B168" s="50" t="s">
        <v>54</v>
      </c>
      <c r="C168" s="79" t="s">
        <v>62</v>
      </c>
      <c r="D168" s="24">
        <v>1000</v>
      </c>
      <c r="E168" s="47"/>
    </row>
    <row r="169" spans="2:5" x14ac:dyDescent="0.25">
      <c r="B169" s="51"/>
      <c r="C169" s="48" t="s">
        <v>68</v>
      </c>
      <c r="D169" s="20">
        <f>IF(B168="Monthly",D168,IF(B168="Bi-Weekly",D168*2,IF(B168="Weekly",D168*4,"NA")))</f>
        <v>1000</v>
      </c>
      <c r="E169" s="47"/>
    </row>
    <row r="170" spans="2:5" x14ac:dyDescent="0.25">
      <c r="B170" s="50" t="s">
        <v>54</v>
      </c>
      <c r="C170" s="79" t="s">
        <v>63</v>
      </c>
      <c r="D170" s="24">
        <v>700</v>
      </c>
      <c r="E170" s="47"/>
    </row>
    <row r="171" spans="2:5" x14ac:dyDescent="0.25">
      <c r="B171" s="51"/>
      <c r="C171" s="48" t="s">
        <v>68</v>
      </c>
      <c r="D171" s="20">
        <f>IF(B170="Monthly",D170,IF(B170="Bi-Weekly",D170*2,IF(B170="Weekly",D170*4,"NA")))</f>
        <v>700</v>
      </c>
      <c r="E171" s="47"/>
    </row>
    <row r="172" spans="2:5" x14ac:dyDescent="0.25">
      <c r="B172" s="51"/>
      <c r="C172" s="48"/>
      <c r="D172" s="20"/>
      <c r="E172" s="47"/>
    </row>
    <row r="173" spans="2:5" ht="18.75" x14ac:dyDescent="0.3">
      <c r="B173" s="80" t="s">
        <v>123</v>
      </c>
      <c r="C173" s="81"/>
      <c r="D173" s="82">
        <f>SUM(D149,D163,D167,D169,D171)</f>
        <v>6302.3050000000003</v>
      </c>
    </row>
    <row r="176" spans="2:5" x14ac:dyDescent="0.25">
      <c r="B176" s="69" t="s">
        <v>111</v>
      </c>
      <c r="C176" s="69"/>
      <c r="D176" s="69"/>
      <c r="E176" s="69"/>
    </row>
    <row r="177" spans="2:7" ht="25.5" customHeight="1" x14ac:dyDescent="0.25">
      <c r="B177" s="69"/>
      <c r="C177" s="69"/>
      <c r="D177" s="69"/>
      <c r="E177" s="69"/>
    </row>
    <row r="180" spans="2:7" ht="18.75" x14ac:dyDescent="0.3">
      <c r="B180" s="38" t="s">
        <v>37</v>
      </c>
      <c r="C180" s="8"/>
      <c r="D180" s="8"/>
      <c r="E180" s="8"/>
      <c r="F180" s="8"/>
      <c r="G180" s="2"/>
    </row>
    <row r="181" spans="2:7" ht="30" x14ac:dyDescent="0.25">
      <c r="B181" s="3"/>
      <c r="C181" s="74" t="s">
        <v>38</v>
      </c>
      <c r="D181" s="74" t="s">
        <v>39</v>
      </c>
      <c r="E181" s="74" t="s">
        <v>42</v>
      </c>
      <c r="F181" s="75" t="s">
        <v>30</v>
      </c>
      <c r="G181" s="4"/>
    </row>
    <row r="182" spans="2:7" x14ac:dyDescent="0.25">
      <c r="B182" s="3" t="s">
        <v>72</v>
      </c>
      <c r="C182" s="15">
        <f>$D$149+$D$163+$D$167+$D$169+$D$171</f>
        <v>6302.3050000000003</v>
      </c>
      <c r="D182" s="28">
        <f>$D$148</f>
        <v>1651.1524999999999</v>
      </c>
      <c r="E182" s="16">
        <f>SUM(C182:D182)</f>
        <v>7953.4575000000004</v>
      </c>
      <c r="F182" s="34" t="s">
        <v>41</v>
      </c>
      <c r="G182" s="33"/>
    </row>
    <row r="183" spans="2:7" x14ac:dyDescent="0.25">
      <c r="B183" s="3" t="s">
        <v>73</v>
      </c>
      <c r="C183" s="15">
        <f t="shared" ref="C183:C193" si="332">$D$149+$D$163+$D$167+$D$169+$D$171</f>
        <v>6302.3050000000003</v>
      </c>
      <c r="D183" s="28"/>
      <c r="E183" s="16">
        <f>SUM(C183:D183)</f>
        <v>6302.3050000000003</v>
      </c>
      <c r="F183" s="34"/>
      <c r="G183" s="33"/>
    </row>
    <row r="184" spans="2:7" x14ac:dyDescent="0.25">
      <c r="B184" s="3" t="s">
        <v>74</v>
      </c>
      <c r="C184" s="15">
        <f t="shared" si="332"/>
        <v>6302.3050000000003</v>
      </c>
      <c r="D184" s="28"/>
      <c r="E184" s="16">
        <f t="shared" ref="E184:E188" si="333">SUM(C184:D184)</f>
        <v>6302.3050000000003</v>
      </c>
      <c r="F184" s="34"/>
      <c r="G184" s="33"/>
    </row>
    <row r="185" spans="2:7" x14ac:dyDescent="0.25">
      <c r="B185" s="3" t="s">
        <v>75</v>
      </c>
      <c r="C185" s="15">
        <f t="shared" si="332"/>
        <v>6302.3050000000003</v>
      </c>
      <c r="D185" s="28"/>
      <c r="E185" s="16">
        <f t="shared" si="333"/>
        <v>6302.3050000000003</v>
      </c>
      <c r="F185" s="34"/>
      <c r="G185" s="33"/>
    </row>
    <row r="186" spans="2:7" x14ac:dyDescent="0.25">
      <c r="B186" s="3" t="s">
        <v>17</v>
      </c>
      <c r="C186" s="15">
        <f t="shared" si="332"/>
        <v>6302.3050000000003</v>
      </c>
      <c r="D186" s="28"/>
      <c r="E186" s="16">
        <f t="shared" si="333"/>
        <v>6302.3050000000003</v>
      </c>
      <c r="F186" s="34"/>
      <c r="G186" s="33"/>
    </row>
    <row r="187" spans="2:7" x14ac:dyDescent="0.25">
      <c r="B187" s="3" t="s">
        <v>76</v>
      </c>
      <c r="C187" s="15">
        <f t="shared" si="332"/>
        <v>6302.3050000000003</v>
      </c>
      <c r="D187" s="28"/>
      <c r="E187" s="16">
        <f t="shared" si="333"/>
        <v>6302.3050000000003</v>
      </c>
      <c r="F187" s="34"/>
      <c r="G187" s="33"/>
    </row>
    <row r="188" spans="2:7" x14ac:dyDescent="0.25">
      <c r="B188" s="3" t="s">
        <v>77</v>
      </c>
      <c r="C188" s="15">
        <f t="shared" si="332"/>
        <v>6302.3050000000003</v>
      </c>
      <c r="D188" s="28"/>
      <c r="E188" s="16">
        <f t="shared" si="333"/>
        <v>6302.3050000000003</v>
      </c>
      <c r="F188" s="34"/>
      <c r="G188" s="33"/>
    </row>
    <row r="189" spans="2:7" x14ac:dyDescent="0.25">
      <c r="B189" s="3" t="s">
        <v>78</v>
      </c>
      <c r="C189" s="15">
        <f t="shared" si="332"/>
        <v>6302.3050000000003</v>
      </c>
      <c r="D189" s="28">
        <f>$D$148</f>
        <v>1651.1524999999999</v>
      </c>
      <c r="E189" s="16">
        <f>SUM(C189:D189)</f>
        <v>7953.4575000000004</v>
      </c>
      <c r="F189" s="34" t="s">
        <v>41</v>
      </c>
      <c r="G189" s="33"/>
    </row>
    <row r="190" spans="2:7" x14ac:dyDescent="0.25">
      <c r="B190" s="3" t="s">
        <v>79</v>
      </c>
      <c r="C190" s="15">
        <f t="shared" si="332"/>
        <v>6302.3050000000003</v>
      </c>
      <c r="D190" s="28"/>
      <c r="E190" s="16">
        <f t="shared" ref="E190:E193" si="334">SUM(C190:D190)</f>
        <v>6302.3050000000003</v>
      </c>
      <c r="F190" s="34"/>
      <c r="G190" s="33"/>
    </row>
    <row r="191" spans="2:7" x14ac:dyDescent="0.25">
      <c r="B191" s="3" t="s">
        <v>80</v>
      </c>
      <c r="C191" s="15">
        <f t="shared" si="332"/>
        <v>6302.3050000000003</v>
      </c>
      <c r="D191" s="28"/>
      <c r="E191" s="16">
        <f t="shared" si="334"/>
        <v>6302.3050000000003</v>
      </c>
      <c r="F191" s="34"/>
      <c r="G191" s="33"/>
    </row>
    <row r="192" spans="2:7" x14ac:dyDescent="0.25">
      <c r="B192" s="3" t="s">
        <v>81</v>
      </c>
      <c r="C192" s="15">
        <f t="shared" si="332"/>
        <v>6302.3050000000003</v>
      </c>
      <c r="D192" s="28"/>
      <c r="E192" s="16">
        <f t="shared" si="334"/>
        <v>6302.3050000000003</v>
      </c>
      <c r="F192" s="34"/>
      <c r="G192" s="33"/>
    </row>
    <row r="193" spans="2:7" x14ac:dyDescent="0.25">
      <c r="B193" s="11" t="s">
        <v>82</v>
      </c>
      <c r="C193" s="17">
        <f t="shared" si="332"/>
        <v>6302.3050000000003</v>
      </c>
      <c r="D193" s="29"/>
      <c r="E193" s="18">
        <f t="shared" si="334"/>
        <v>6302.3050000000003</v>
      </c>
      <c r="F193" s="35"/>
      <c r="G193" s="36"/>
    </row>
    <row r="196" spans="2:7" x14ac:dyDescent="0.25">
      <c r="B196" s="69" t="s">
        <v>113</v>
      </c>
      <c r="C196" s="69"/>
      <c r="D196" s="69"/>
      <c r="E196" s="69"/>
    </row>
    <row r="197" spans="2:7" ht="24.75" customHeight="1" x14ac:dyDescent="0.25">
      <c r="B197" s="69"/>
      <c r="C197" s="69"/>
      <c r="D197" s="69"/>
      <c r="E197" s="69"/>
    </row>
    <row r="198" spans="2:7" ht="22.5" customHeight="1" x14ac:dyDescent="0.25">
      <c r="B198" s="77" t="s">
        <v>114</v>
      </c>
    </row>
  </sheetData>
  <mergeCells count="9">
    <mergeCell ref="B110:E111"/>
    <mergeCell ref="B130:E131"/>
    <mergeCell ref="B176:E177"/>
    <mergeCell ref="B196:E197"/>
    <mergeCell ref="B55:D56"/>
    <mergeCell ref="B64:D65"/>
    <mergeCell ref="B77:D78"/>
    <mergeCell ref="B17:D17"/>
    <mergeCell ref="B43:J45"/>
  </mergeCells>
  <dataValidations count="3">
    <dataValidation type="list" allowBlank="1" showInputMessage="1" showErrorMessage="1" sqref="B137 E151 B151 E166:E172 B170 B166 B168" xr:uid="{1E1C339B-472E-415C-854F-C81967732573}">
      <formula1>$A$137:$A$139</formula1>
    </dataValidation>
    <dataValidation type="list" allowBlank="1" showInputMessage="1" showErrorMessage="1" sqref="C61" xr:uid="{DD1D519E-3DEA-4CE9-B891-2B007A276578}">
      <formula1>$A$75:$A$96</formula1>
    </dataValidation>
    <dataValidation type="list" allowBlank="1" showInputMessage="1" showErrorMessage="1" sqref="C59" xr:uid="{0265859B-2408-41FB-B7BB-A55E41288075}">
      <formula1>$F$59:$F$73</formula1>
    </dataValidation>
  </dataValidations>
  <hyperlinks>
    <hyperlink ref="N16" r:id="rId1" xr:uid="{19697B76-015F-49D7-B71D-B3EA2627F105}"/>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Best Mortgage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Derek Sall</cp:lastModifiedBy>
  <dcterms:created xsi:type="dcterms:W3CDTF">2018-12-30T12:09:15Z</dcterms:created>
  <dcterms:modified xsi:type="dcterms:W3CDTF">2019-01-14T02:36:28Z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