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 codeName="{AE6600E7-7A62-396C-DE95-9942FA9DD81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sag0f\Desktop\Personal\"/>
    </mc:Choice>
  </mc:AlternateContent>
  <xr:revisionPtr revIDLastSave="0" documentId="13_ncr:1_{51F03C2F-B066-40B5-B86D-B858AEC4C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udent Loan Snowball Calc" sheetId="2" r:id="rId1"/>
    <sheet name="Debt Payoff Chart" sheetId="1" r:id="rId2"/>
  </sheets>
  <definedNames>
    <definedName name="_xlnm.Print_Area" localSheetId="1">'Debt Payoff Chart'!$A$1:$AA$37</definedName>
    <definedName name="_xlnm.Print_Area" localSheetId="0">'Student Loan Snowball Calc'!$A$1:$Y$71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F18" i="2" s="1"/>
  <c r="J19" i="1"/>
  <c r="C16" i="1" s="1"/>
  <c r="C14" i="1" s="1"/>
  <c r="I18" i="2" l="1"/>
  <c r="G18" i="2"/>
  <c r="D18" i="2"/>
  <c r="H19" i="2" l="1"/>
  <c r="L18" i="2"/>
  <c r="J18" i="2"/>
  <c r="O18" i="2" l="1"/>
  <c r="M18" i="2"/>
  <c r="K19" i="2"/>
  <c r="N19" i="2" l="1"/>
  <c r="R18" i="2"/>
  <c r="U18" i="2" s="1"/>
  <c r="X18" i="2" s="1"/>
  <c r="P18" i="2"/>
  <c r="Q19" i="2" l="1"/>
  <c r="S18" i="2"/>
  <c r="T19" i="2" l="1"/>
  <c r="Y18" i="2"/>
  <c r="V18" i="2"/>
  <c r="Z19" i="2" l="1"/>
  <c r="W19" i="2"/>
  <c r="J20" i="1"/>
  <c r="C19" i="2" l="1"/>
  <c r="D19" i="2" s="1"/>
  <c r="F19" i="2" l="1"/>
  <c r="G19" i="2" s="1"/>
  <c r="I19" i="2" l="1"/>
  <c r="J19" i="2" s="1"/>
  <c r="H20" i="2"/>
  <c r="L19" i="2" l="1"/>
  <c r="M19" i="2" s="1"/>
  <c r="K20" i="2"/>
  <c r="O19" i="2" l="1"/>
  <c r="P19" i="2" s="1"/>
  <c r="N20" i="2"/>
  <c r="R19" i="2" l="1"/>
  <c r="S19" i="2" s="1"/>
  <c r="Q20" i="2"/>
  <c r="U19" i="2" l="1"/>
  <c r="V19" i="2" s="1"/>
  <c r="T20" i="2"/>
  <c r="X19" i="2" l="1"/>
  <c r="Y19" i="2" s="1"/>
  <c r="W20" i="2"/>
  <c r="Z20" i="2" l="1"/>
  <c r="C20" i="2" s="1"/>
  <c r="J21" i="1"/>
  <c r="D20" i="2" l="1"/>
  <c r="F20" i="2" l="1"/>
  <c r="G20" i="2" s="1"/>
  <c r="I20" i="2" l="1"/>
  <c r="J20" i="2" s="1"/>
  <c r="H21" i="2"/>
  <c r="L20" i="2" l="1"/>
  <c r="M20" i="2" s="1"/>
  <c r="K21" i="2"/>
  <c r="O20" i="2" l="1"/>
  <c r="P20" i="2" s="1"/>
  <c r="N21" i="2"/>
  <c r="R20" i="2" l="1"/>
  <c r="S20" i="2" s="1"/>
  <c r="Q21" i="2"/>
  <c r="U20" i="2" l="1"/>
  <c r="V20" i="2" s="1"/>
  <c r="T21" i="2"/>
  <c r="X20" i="2" l="1"/>
  <c r="Y20" i="2" s="1"/>
  <c r="Z21" i="2" s="1"/>
  <c r="W21" i="2"/>
  <c r="C21" i="2" l="1"/>
  <c r="D21" i="2" s="1"/>
  <c r="F21" i="2" s="1"/>
  <c r="J22" i="1"/>
  <c r="G21" i="2" l="1"/>
  <c r="H22" i="2" s="1"/>
  <c r="I21" i="2" l="1"/>
  <c r="J21" i="2" l="1"/>
  <c r="K22" i="2" l="1"/>
  <c r="L21" i="2"/>
  <c r="M21" i="2" l="1"/>
  <c r="N22" i="2" l="1"/>
  <c r="O21" i="2"/>
  <c r="P21" i="2" l="1"/>
  <c r="Q22" i="2" l="1"/>
  <c r="R21" i="2"/>
  <c r="S21" i="2" l="1"/>
  <c r="T22" i="2" l="1"/>
  <c r="U21" i="2"/>
  <c r="V21" i="2" l="1"/>
  <c r="W22" i="2" l="1"/>
  <c r="X21" i="2"/>
  <c r="Y21" i="2" s="1"/>
  <c r="J23" i="1" s="1"/>
  <c r="Z22" i="2" l="1"/>
  <c r="C22" i="2" s="1"/>
  <c r="D22" i="2" l="1"/>
  <c r="F22" i="2" l="1"/>
  <c r="G22" i="2" l="1"/>
  <c r="I22" i="2" s="1"/>
  <c r="H23" i="2" l="1"/>
  <c r="J22" i="2" l="1"/>
  <c r="K23" i="2" l="1"/>
  <c r="L22" i="2"/>
  <c r="M22" i="2" l="1"/>
  <c r="N23" i="2" l="1"/>
  <c r="O22" i="2"/>
  <c r="P22" i="2" l="1"/>
  <c r="Q23" i="2" l="1"/>
  <c r="R22" i="2"/>
  <c r="S22" i="2" l="1"/>
  <c r="T23" i="2" l="1"/>
  <c r="U22" i="2"/>
  <c r="V22" i="2" l="1"/>
  <c r="W23" i="2" l="1"/>
  <c r="X22" i="2"/>
  <c r="Y22" i="2" s="1"/>
  <c r="Z23" i="2" l="1"/>
  <c r="C23" i="2" s="1"/>
  <c r="J24" i="1"/>
  <c r="D23" i="2" l="1"/>
  <c r="F23" i="2" l="1"/>
  <c r="G23" i="2" s="1"/>
  <c r="I23" i="2" s="1"/>
  <c r="J23" i="2" l="1"/>
  <c r="L23" i="2" s="1"/>
  <c r="H24" i="2"/>
  <c r="M23" i="2" l="1"/>
  <c r="O23" i="2" s="1"/>
  <c r="K24" i="2"/>
  <c r="P23" i="2" l="1"/>
  <c r="N24" i="2"/>
  <c r="Q24" i="2" l="1"/>
  <c r="R23" i="2"/>
  <c r="S23" i="2" l="1"/>
  <c r="U23" i="2" s="1"/>
  <c r="V23" i="2" l="1"/>
  <c r="X23" i="2" s="1"/>
  <c r="T24" i="2"/>
  <c r="Y23" i="2" l="1"/>
  <c r="W24" i="2"/>
  <c r="Z24" i="2" l="1"/>
  <c r="C24" i="2" s="1"/>
  <c r="J25" i="1"/>
  <c r="D24" i="2" l="1"/>
  <c r="F24" i="2" l="1"/>
  <c r="G24" i="2" s="1"/>
  <c r="I24" i="2" s="1"/>
  <c r="J24" i="2" l="1"/>
  <c r="L24" i="2" s="1"/>
  <c r="H25" i="2"/>
  <c r="M24" i="2" l="1"/>
  <c r="O24" i="2" s="1"/>
  <c r="K25" i="2"/>
  <c r="P24" i="2" l="1"/>
  <c r="N25" i="2"/>
  <c r="Q25" i="2" l="1"/>
  <c r="R24" i="2"/>
  <c r="S24" i="2" l="1"/>
  <c r="T25" i="2" l="1"/>
  <c r="U24" i="2"/>
  <c r="V24" i="2" l="1"/>
  <c r="X24" i="2" s="1"/>
  <c r="Y24" i="2" l="1"/>
  <c r="J26" i="1" s="1"/>
  <c r="W25" i="2"/>
  <c r="Z25" i="2" l="1"/>
  <c r="C25" i="2" s="1"/>
  <c r="D25" i="2" l="1"/>
  <c r="F25" i="2"/>
  <c r="G25" i="2" l="1"/>
  <c r="I25" i="2" s="1"/>
  <c r="J25" i="2" l="1"/>
  <c r="L25" i="2" s="1"/>
  <c r="H26" i="2"/>
  <c r="M25" i="2" l="1"/>
  <c r="K26" i="2"/>
  <c r="N26" i="2" l="1"/>
  <c r="O25" i="2"/>
  <c r="P25" i="2" l="1"/>
  <c r="R25" i="2" s="1"/>
  <c r="S25" i="2" l="1"/>
  <c r="U25" i="2" s="1"/>
  <c r="Q26" i="2"/>
  <c r="V25" i="2" l="1"/>
  <c r="X25" i="2" s="1"/>
  <c r="Y25" i="2" s="1"/>
  <c r="T26" i="2"/>
  <c r="Z26" i="2" l="1"/>
  <c r="W26" i="2"/>
  <c r="J27" i="1"/>
  <c r="C26" i="2" l="1"/>
  <c r="D26" i="2" s="1"/>
  <c r="F26" i="2" l="1"/>
  <c r="G26" i="2" s="1"/>
  <c r="I26" i="2" l="1"/>
  <c r="J26" i="2" s="1"/>
  <c r="L26" i="2" s="1"/>
  <c r="H27" i="2"/>
  <c r="M26" i="2" l="1"/>
  <c r="O26" i="2" s="1"/>
  <c r="K27" i="2"/>
  <c r="P26" i="2" l="1"/>
  <c r="R26" i="2" s="1"/>
  <c r="N27" i="2"/>
  <c r="S26" i="2" l="1"/>
  <c r="Q27" i="2"/>
  <c r="T27" i="2" l="1"/>
  <c r="U26" i="2"/>
  <c r="V26" i="2" l="1"/>
  <c r="X26" i="2" s="1"/>
  <c r="Y26" i="2" s="1"/>
  <c r="Z27" i="2" l="1"/>
  <c r="W27" i="2"/>
  <c r="J28" i="1"/>
  <c r="C27" i="2" l="1"/>
  <c r="D27" i="2" s="1"/>
  <c r="F27" i="2" l="1"/>
  <c r="G27" i="2" s="1"/>
  <c r="I27" i="2" s="1"/>
  <c r="J27" i="2" l="1"/>
  <c r="L27" i="2" s="1"/>
  <c r="H28" i="2"/>
  <c r="M27" i="2" l="1"/>
  <c r="K28" i="2"/>
  <c r="N28" i="2" l="1"/>
  <c r="O27" i="2"/>
  <c r="P27" i="2" l="1"/>
  <c r="R27" i="2" s="1"/>
  <c r="S27" i="2" l="1"/>
  <c r="U27" i="2" s="1"/>
  <c r="Q28" i="2"/>
  <c r="V27" i="2" l="1"/>
  <c r="X27" i="2" s="1"/>
  <c r="T28" i="2"/>
  <c r="Y27" i="2" l="1"/>
  <c r="J29" i="1" s="1"/>
  <c r="W28" i="2"/>
  <c r="Z28" i="2" l="1"/>
  <c r="C28" i="2" s="1"/>
  <c r="D28" i="2" l="1"/>
  <c r="F28" i="2" s="1"/>
  <c r="G28" i="2" l="1"/>
  <c r="I28" i="2" s="1"/>
  <c r="J28" i="2" l="1"/>
  <c r="L28" i="2" s="1"/>
  <c r="H29" i="2"/>
  <c r="M28" i="2" l="1"/>
  <c r="O28" i="2" s="1"/>
  <c r="K29" i="2"/>
  <c r="P28" i="2" l="1"/>
  <c r="R28" i="2" s="1"/>
  <c r="N29" i="2"/>
  <c r="S28" i="2" l="1"/>
  <c r="U28" i="2" s="1"/>
  <c r="Q29" i="2"/>
  <c r="T29" i="2" l="1"/>
  <c r="V28" i="2"/>
  <c r="W29" i="2" l="1"/>
  <c r="X28" i="2"/>
  <c r="Y28" i="2" s="1"/>
  <c r="Z29" i="2" l="1"/>
  <c r="C29" i="2" s="1"/>
  <c r="J30" i="1"/>
  <c r="D29" i="2" l="1"/>
  <c r="F29" i="2" l="1"/>
  <c r="G29" i="2" s="1"/>
  <c r="I29" i="2" s="1"/>
  <c r="J29" i="2" l="1"/>
  <c r="L29" i="2" s="1"/>
  <c r="H30" i="2"/>
  <c r="M29" i="2" l="1"/>
  <c r="K30" i="2"/>
  <c r="N30" i="2" l="1"/>
  <c r="O29" i="2"/>
  <c r="P29" i="2" l="1"/>
  <c r="R29" i="2" s="1"/>
  <c r="S29" i="2" l="1"/>
  <c r="U29" i="2" s="1"/>
  <c r="Q30" i="2"/>
  <c r="V29" i="2" l="1"/>
  <c r="T30" i="2"/>
  <c r="W30" i="2" l="1"/>
  <c r="X29" i="2"/>
  <c r="Y29" i="2" s="1"/>
  <c r="J31" i="1" s="1"/>
  <c r="Z30" i="2" l="1"/>
  <c r="C30" i="2" s="1"/>
  <c r="D30" i="2" l="1"/>
  <c r="F30" i="2" s="1"/>
  <c r="G30" i="2" l="1"/>
  <c r="I30" i="2" s="1"/>
  <c r="J30" i="2" l="1"/>
  <c r="L30" i="2" s="1"/>
  <c r="H31" i="2"/>
  <c r="M30" i="2" l="1"/>
  <c r="O30" i="2" s="1"/>
  <c r="K31" i="2"/>
  <c r="N31" i="2" l="1"/>
  <c r="P30" i="2"/>
  <c r="Q31" i="2" l="1"/>
  <c r="R30" i="2"/>
  <c r="S30" i="2" l="1"/>
  <c r="T31" i="2" l="1"/>
  <c r="U30" i="2"/>
  <c r="V30" i="2" l="1"/>
  <c r="X30" i="2" s="1"/>
  <c r="Y30" i="2" l="1"/>
  <c r="W31" i="2"/>
  <c r="J32" i="1"/>
  <c r="Z31" i="2" l="1"/>
  <c r="C31" i="2" s="1"/>
  <c r="D31" i="2" l="1"/>
  <c r="F31" i="2" l="1"/>
  <c r="G31" i="2" s="1"/>
  <c r="I31" i="2" s="1"/>
  <c r="J31" i="2" l="1"/>
  <c r="L31" i="2" s="1"/>
  <c r="H32" i="2"/>
  <c r="M31" i="2" l="1"/>
  <c r="O31" i="2" s="1"/>
  <c r="K32" i="2"/>
  <c r="P31" i="2" l="1"/>
  <c r="R31" i="2" s="1"/>
  <c r="N32" i="2"/>
  <c r="S31" i="2" l="1"/>
  <c r="U31" i="2" s="1"/>
  <c r="Q32" i="2"/>
  <c r="T32" i="2" l="1"/>
  <c r="V31" i="2"/>
  <c r="W32" i="2" l="1"/>
  <c r="X31" i="2"/>
  <c r="Y31" i="2" s="1"/>
  <c r="J33" i="1" s="1"/>
  <c r="Z32" i="2" l="1"/>
  <c r="C32" i="2" s="1"/>
  <c r="D32" i="2" l="1"/>
  <c r="F32" i="2" l="1"/>
  <c r="G32" i="2" s="1"/>
  <c r="I32" i="2" s="1"/>
  <c r="J32" i="2" l="1"/>
  <c r="L32" i="2" s="1"/>
  <c r="H33" i="2"/>
  <c r="M32" i="2" l="1"/>
  <c r="O32" i="2" s="1"/>
  <c r="K33" i="2"/>
  <c r="P32" i="2" l="1"/>
  <c r="R32" i="2" s="1"/>
  <c r="N33" i="2"/>
  <c r="Q33" i="2" l="1"/>
  <c r="S32" i="2"/>
  <c r="U32" i="2"/>
  <c r="V32" i="2" l="1"/>
  <c r="X32" i="2" s="1"/>
  <c r="Y32" i="2" s="1"/>
  <c r="T33" i="2"/>
  <c r="W33" i="2" l="1"/>
  <c r="J34" i="1"/>
  <c r="Z33" i="2"/>
  <c r="C33" i="2" l="1"/>
  <c r="D33" i="2" s="1"/>
  <c r="F33" i="2" l="1"/>
  <c r="G33" i="2" s="1"/>
  <c r="I33" i="2" l="1"/>
  <c r="J33" i="2" s="1"/>
  <c r="H34" i="2"/>
  <c r="L33" i="2" l="1"/>
  <c r="M33" i="2" s="1"/>
  <c r="K34" i="2"/>
  <c r="O33" i="2" l="1"/>
  <c r="P33" i="2" s="1"/>
  <c r="N34" i="2"/>
  <c r="R33" i="2" l="1"/>
  <c r="S33" i="2" s="1"/>
  <c r="Q34" i="2"/>
  <c r="U33" i="2" l="1"/>
  <c r="V33" i="2" s="1"/>
  <c r="T34" i="2"/>
  <c r="X33" i="2" l="1"/>
  <c r="Y33" i="2" s="1"/>
  <c r="J35" i="1" s="1"/>
  <c r="W34" i="2"/>
  <c r="Z34" i="2" l="1"/>
  <c r="C34" i="2" s="1"/>
  <c r="D34" i="2" l="1"/>
  <c r="F34" i="2" l="1"/>
  <c r="G34" i="2" s="1"/>
  <c r="I34" i="2" s="1"/>
  <c r="J34" i="2" l="1"/>
  <c r="L34" i="2" s="1"/>
  <c r="H35" i="2"/>
  <c r="M34" i="2" l="1"/>
  <c r="K35" i="2"/>
  <c r="N35" i="2" l="1"/>
  <c r="O34" i="2"/>
  <c r="P34" i="2" l="1"/>
  <c r="R34" i="2" s="1"/>
  <c r="S34" i="2" l="1"/>
  <c r="U34" i="2" s="1"/>
  <c r="Q35" i="2"/>
  <c r="V34" i="2" l="1"/>
  <c r="T35" i="2"/>
  <c r="W35" i="2" l="1"/>
  <c r="X34" i="2"/>
  <c r="Y34" i="2" s="1"/>
  <c r="J36" i="1" l="1"/>
  <c r="Z35" i="2"/>
  <c r="C35" i="2" s="1"/>
  <c r="D35" i="2" l="1"/>
  <c r="F35" i="2" l="1"/>
  <c r="G35" i="2" s="1"/>
  <c r="I35" i="2" s="1"/>
  <c r="J35" i="2" l="1"/>
  <c r="L35" i="2" s="1"/>
  <c r="H36" i="2"/>
  <c r="M35" i="2" l="1"/>
  <c r="O35" i="2" s="1"/>
  <c r="K36" i="2"/>
  <c r="P35" i="2" l="1"/>
  <c r="R35" i="2" s="1"/>
  <c r="N36" i="2"/>
  <c r="Q36" i="2" l="1"/>
  <c r="S35" i="2"/>
  <c r="T36" i="2" l="1"/>
  <c r="U35" i="2"/>
  <c r="V35" i="2" l="1"/>
  <c r="W36" i="2" l="1"/>
  <c r="X35" i="2"/>
  <c r="Y35" i="2" s="1"/>
  <c r="J37" i="1" s="1"/>
  <c r="Z36" i="2" l="1"/>
  <c r="C36" i="2" s="1"/>
  <c r="D36" i="2" l="1"/>
  <c r="F36" i="2" s="1"/>
  <c r="G36" i="2" l="1"/>
  <c r="I36" i="2" s="1"/>
  <c r="J36" i="2" l="1"/>
  <c r="L36" i="2" s="1"/>
  <c r="H37" i="2"/>
  <c r="M36" i="2" l="1"/>
  <c r="K37" i="2"/>
  <c r="N37" i="2" l="1"/>
  <c r="O36" i="2"/>
  <c r="P36" i="2" l="1"/>
  <c r="Q37" i="2" l="1"/>
  <c r="R36" i="2"/>
  <c r="S36" i="2" l="1"/>
  <c r="U36" i="2" s="1"/>
  <c r="V36" i="2" l="1"/>
  <c r="X36" i="2" s="1"/>
  <c r="Y36" i="2" s="1"/>
  <c r="J38" i="1" s="1"/>
  <c r="T37" i="2"/>
  <c r="Z37" i="2" l="1"/>
  <c r="W37" i="2"/>
  <c r="C37" i="2" l="1"/>
  <c r="D37" i="2" s="1"/>
  <c r="F37" i="2" s="1"/>
  <c r="G37" i="2" l="1"/>
  <c r="I37" i="2" s="1"/>
  <c r="J37" i="2" l="1"/>
  <c r="L37" i="2" s="1"/>
  <c r="H38" i="2"/>
  <c r="M37" i="2" l="1"/>
  <c r="K38" i="2"/>
  <c r="N38" i="2" l="1"/>
  <c r="O37" i="2"/>
  <c r="P37" i="2" l="1"/>
  <c r="R37" i="2" s="1"/>
  <c r="S37" i="2" l="1"/>
  <c r="U37" i="2" s="1"/>
  <c r="Q38" i="2"/>
  <c r="V37" i="2" l="1"/>
  <c r="T38" i="2"/>
  <c r="W38" i="2" l="1"/>
  <c r="X37" i="2"/>
  <c r="Y37" i="2" s="1"/>
  <c r="Z38" i="2" l="1"/>
  <c r="C38" i="2" s="1"/>
  <c r="J39" i="1"/>
  <c r="D38" i="2" l="1"/>
  <c r="F38" i="2" l="1"/>
  <c r="G38" i="2" s="1"/>
  <c r="I38" i="2" l="1"/>
  <c r="J38" i="2" s="1"/>
  <c r="L38" i="2" s="1"/>
  <c r="H39" i="2"/>
  <c r="M38" i="2" l="1"/>
  <c r="O38" i="2" s="1"/>
  <c r="K39" i="2"/>
  <c r="P38" i="2" l="1"/>
  <c r="R38" i="2" s="1"/>
  <c r="N39" i="2"/>
  <c r="S38" i="2" l="1"/>
  <c r="U38" i="2" s="1"/>
  <c r="Q39" i="2"/>
  <c r="V38" i="2" l="1"/>
  <c r="X38" i="2" s="1"/>
  <c r="Y38" i="2" s="1"/>
  <c r="T39" i="2"/>
  <c r="Z39" i="2" l="1"/>
  <c r="W39" i="2"/>
  <c r="J40" i="1"/>
  <c r="C39" i="2" l="1"/>
  <c r="D39" i="2" s="1"/>
  <c r="F39" i="2" s="1"/>
  <c r="G39" i="2" l="1"/>
  <c r="I39" i="2" s="1"/>
  <c r="J39" i="2" l="1"/>
  <c r="L39" i="2" s="1"/>
  <c r="H40" i="2"/>
  <c r="M39" i="2" l="1"/>
  <c r="O39" i="2" s="1"/>
  <c r="K40" i="2"/>
  <c r="P39" i="2" l="1"/>
  <c r="R39" i="2" s="1"/>
  <c r="N40" i="2"/>
  <c r="S39" i="2" l="1"/>
  <c r="U39" i="2" s="1"/>
  <c r="Q40" i="2"/>
  <c r="V39" i="2" l="1"/>
  <c r="T40" i="2"/>
  <c r="W40" i="2" l="1"/>
  <c r="X39" i="2"/>
  <c r="Y39" i="2" s="1"/>
  <c r="Z40" i="2" l="1"/>
  <c r="C40" i="2" s="1"/>
  <c r="J41" i="1"/>
  <c r="D40" i="2" l="1"/>
  <c r="F40" i="2" s="1"/>
  <c r="G40" i="2" l="1"/>
  <c r="I40" i="2" s="1"/>
  <c r="J40" i="2" l="1"/>
  <c r="L40" i="2" s="1"/>
  <c r="H41" i="2"/>
  <c r="M40" i="2" l="1"/>
  <c r="O40" i="2" s="1"/>
  <c r="K41" i="2"/>
  <c r="P40" i="2" l="1"/>
  <c r="R40" i="2" s="1"/>
  <c r="N41" i="2"/>
  <c r="S40" i="2" l="1"/>
  <c r="U40" i="2" s="1"/>
  <c r="Q41" i="2"/>
  <c r="T41" i="2" l="1"/>
  <c r="V40" i="2"/>
  <c r="X40" i="2" s="1"/>
  <c r="Y40" i="2" s="1"/>
  <c r="Z41" i="2" l="1"/>
  <c r="W41" i="2"/>
  <c r="J42" i="1"/>
  <c r="C41" i="2" l="1"/>
  <c r="D41" i="2" s="1"/>
  <c r="F41" i="2" l="1"/>
  <c r="G41" i="2" s="1"/>
  <c r="I41" i="2" s="1"/>
  <c r="J41" i="2" l="1"/>
  <c r="L41" i="2" s="1"/>
  <c r="H42" i="2"/>
  <c r="M41" i="2" l="1"/>
  <c r="O41" i="2" s="1"/>
  <c r="K42" i="2"/>
  <c r="N42" i="2" l="1"/>
  <c r="P41" i="2"/>
  <c r="R41" i="2"/>
  <c r="S41" i="2" l="1"/>
  <c r="U41" i="2" s="1"/>
  <c r="Q42" i="2"/>
  <c r="V41" i="2" l="1"/>
  <c r="T42" i="2"/>
  <c r="W42" i="2" l="1"/>
  <c r="X41" i="2"/>
  <c r="Y41" i="2" s="1"/>
  <c r="Z42" i="2" l="1"/>
  <c r="C42" i="2" s="1"/>
  <c r="J43" i="1"/>
  <c r="D42" i="2" l="1"/>
  <c r="F42" i="2" l="1"/>
  <c r="G42" i="2" s="1"/>
  <c r="I42" i="2" s="1"/>
  <c r="J42" i="2" l="1"/>
  <c r="L42" i="2" s="1"/>
  <c r="H43" i="2"/>
  <c r="M42" i="2" l="1"/>
  <c r="K43" i="2"/>
  <c r="N43" i="2" l="1"/>
  <c r="O42" i="2"/>
  <c r="P42" i="2" l="1"/>
  <c r="Q43" i="2" l="1"/>
  <c r="R42" i="2"/>
  <c r="S42" i="2" l="1"/>
  <c r="U42" i="2" s="1"/>
  <c r="V42" i="2" l="1"/>
  <c r="X42" i="2" s="1"/>
  <c r="Y42" i="2" s="1"/>
  <c r="J44" i="1" s="1"/>
  <c r="T43" i="2"/>
  <c r="Z43" i="2" l="1"/>
  <c r="W43" i="2"/>
  <c r="C43" i="2" l="1"/>
  <c r="D43" i="2" s="1"/>
  <c r="F43" i="2" s="1"/>
  <c r="G43" i="2" l="1"/>
  <c r="I43" i="2" s="1"/>
  <c r="J43" i="2" l="1"/>
  <c r="L43" i="2" s="1"/>
  <c r="H44" i="2"/>
  <c r="M43" i="2" l="1"/>
  <c r="O43" i="2" s="1"/>
  <c r="K44" i="2"/>
  <c r="P43" i="2" l="1"/>
  <c r="R43" i="2" s="1"/>
  <c r="N44" i="2"/>
  <c r="S43" i="2" l="1"/>
  <c r="U43" i="2" s="1"/>
  <c r="Q44" i="2"/>
  <c r="T44" i="2" l="1"/>
  <c r="V43" i="2"/>
  <c r="X43" i="2" s="1"/>
  <c r="Y43" i="2" s="1"/>
  <c r="Z44" i="2" l="1"/>
  <c r="W44" i="2"/>
  <c r="J45" i="1"/>
  <c r="C44" i="2" l="1"/>
  <c r="D44" i="2" s="1"/>
  <c r="F44" i="2" s="1"/>
  <c r="G44" i="2" l="1"/>
  <c r="I44" i="2" s="1"/>
  <c r="J44" i="2" l="1"/>
  <c r="L44" i="2" s="1"/>
  <c r="H45" i="2"/>
  <c r="M44" i="2" l="1"/>
  <c r="O44" i="2" s="1"/>
  <c r="K45" i="2"/>
  <c r="P44" i="2" l="1"/>
  <c r="R44" i="2" s="1"/>
  <c r="N45" i="2"/>
  <c r="S44" i="2" l="1"/>
  <c r="U44" i="2" s="1"/>
  <c r="Q45" i="2"/>
  <c r="T45" i="2" l="1"/>
  <c r="V44" i="2"/>
  <c r="W45" i="2" l="1"/>
  <c r="X44" i="2"/>
  <c r="Y44" i="2" s="1"/>
  <c r="Z45" i="2" l="1"/>
  <c r="C45" i="2" s="1"/>
  <c r="J46" i="1"/>
  <c r="D45" i="2" l="1"/>
  <c r="F45" i="2" l="1"/>
  <c r="G45" i="2" s="1"/>
  <c r="I45" i="2" l="1"/>
  <c r="J45" i="2" s="1"/>
  <c r="L45" i="2" s="1"/>
  <c r="H46" i="2"/>
  <c r="M45" i="2" l="1"/>
  <c r="O45" i="2" s="1"/>
  <c r="K46" i="2"/>
  <c r="P45" i="2" l="1"/>
  <c r="R45" i="2" s="1"/>
  <c r="N46" i="2"/>
  <c r="S45" i="2" l="1"/>
  <c r="U45" i="2" s="1"/>
  <c r="Q46" i="2"/>
  <c r="T46" i="2" l="1"/>
  <c r="V45" i="2"/>
  <c r="X45" i="2" s="1"/>
  <c r="Y45" i="2" l="1"/>
  <c r="J47" i="1" s="1"/>
  <c r="W46" i="2"/>
  <c r="Z46" i="2" l="1"/>
  <c r="C46" i="2" s="1"/>
  <c r="D46" i="2" l="1"/>
  <c r="F46" i="2" s="1"/>
  <c r="G46" i="2" l="1"/>
  <c r="I46" i="2" s="1"/>
  <c r="J46" i="2" l="1"/>
  <c r="L46" i="2" s="1"/>
  <c r="H47" i="2"/>
  <c r="M46" i="2" l="1"/>
  <c r="K47" i="2"/>
  <c r="N47" i="2" l="1"/>
  <c r="O46" i="2"/>
  <c r="P46" i="2" l="1"/>
  <c r="R46" i="2" s="1"/>
  <c r="S46" i="2" l="1"/>
  <c r="U46" i="2" s="1"/>
  <c r="Q47" i="2"/>
  <c r="V46" i="2" l="1"/>
  <c r="X46" i="2" s="1"/>
  <c r="Y46" i="2" s="1"/>
  <c r="T47" i="2"/>
  <c r="Z47" i="2" l="1"/>
  <c r="W47" i="2"/>
  <c r="J48" i="1"/>
  <c r="C47" i="2" l="1"/>
  <c r="D47" i="2" s="1"/>
  <c r="F47" i="2" l="1"/>
  <c r="G47" i="2" s="1"/>
  <c r="I47" i="2" s="1"/>
  <c r="J47" i="2" l="1"/>
  <c r="L47" i="2" s="1"/>
  <c r="H48" i="2"/>
  <c r="M47" i="2" l="1"/>
  <c r="O47" i="2" s="1"/>
  <c r="K48" i="2"/>
  <c r="P47" i="2" l="1"/>
  <c r="R47" i="2" s="1"/>
  <c r="N48" i="2"/>
  <c r="S47" i="2" l="1"/>
  <c r="U47" i="2" s="1"/>
  <c r="Q48" i="2"/>
  <c r="T48" i="2" l="1"/>
  <c r="V47" i="2"/>
  <c r="W48" i="2" l="1"/>
  <c r="X47" i="2"/>
  <c r="Y47" i="2" s="1"/>
  <c r="Z48" i="2" l="1"/>
  <c r="C48" i="2" s="1"/>
  <c r="J49" i="1"/>
  <c r="D48" i="2" l="1"/>
  <c r="F48" i="2" s="1"/>
  <c r="G48" i="2" l="1"/>
  <c r="I48" i="2" s="1"/>
  <c r="J48" i="2" l="1"/>
  <c r="L48" i="2" s="1"/>
  <c r="H49" i="2"/>
  <c r="M48" i="2" l="1"/>
  <c r="O48" i="2" s="1"/>
  <c r="K49" i="2"/>
  <c r="P48" i="2" l="1"/>
  <c r="R48" i="2" s="1"/>
  <c r="N49" i="2"/>
  <c r="S48" i="2" l="1"/>
  <c r="U48" i="2" s="1"/>
  <c r="Q49" i="2"/>
  <c r="V48" i="2" l="1"/>
  <c r="X48" i="2" s="1"/>
  <c r="T49" i="2"/>
  <c r="Y48" i="2" l="1"/>
  <c r="W49" i="2"/>
  <c r="J50" i="1"/>
  <c r="Z49" i="2" l="1"/>
  <c r="C49" i="2" s="1"/>
  <c r="D49" i="2" l="1"/>
  <c r="F49" i="2" l="1"/>
  <c r="G49" i="2" s="1"/>
  <c r="I49" i="2" s="1"/>
  <c r="J49" i="2" l="1"/>
  <c r="L49" i="2" s="1"/>
  <c r="H50" i="2"/>
  <c r="M49" i="2" l="1"/>
  <c r="O49" i="2" s="1"/>
  <c r="K50" i="2"/>
  <c r="P49" i="2" l="1"/>
  <c r="R49" i="2" s="1"/>
  <c r="N50" i="2"/>
  <c r="S49" i="2" l="1"/>
  <c r="U49" i="2" s="1"/>
  <c r="Q50" i="2"/>
  <c r="V49" i="2" l="1"/>
  <c r="X49" i="2" s="1"/>
  <c r="Y49" i="2" s="1"/>
  <c r="T50" i="2"/>
  <c r="W50" i="2" l="1"/>
  <c r="J51" i="1"/>
  <c r="Z50" i="2"/>
  <c r="C50" i="2" l="1"/>
  <c r="D50" i="2" s="1"/>
  <c r="F50" i="2" l="1"/>
  <c r="G50" i="2" s="1"/>
  <c r="I50" i="2" l="1"/>
  <c r="J50" i="2" s="1"/>
  <c r="H51" i="2"/>
  <c r="L50" i="2" l="1"/>
  <c r="M50" i="2" s="1"/>
  <c r="K51" i="2"/>
  <c r="O50" i="2" l="1"/>
  <c r="P50" i="2" s="1"/>
  <c r="N51" i="2"/>
  <c r="R50" i="2" l="1"/>
  <c r="S50" i="2" s="1"/>
  <c r="Q51" i="2"/>
  <c r="U50" i="2" l="1"/>
  <c r="V50" i="2" s="1"/>
  <c r="T51" i="2"/>
  <c r="W51" i="2" l="1"/>
  <c r="X50" i="2"/>
  <c r="Y50" i="2" s="1"/>
  <c r="J52" i="1" s="1"/>
  <c r="Z51" i="2" l="1"/>
  <c r="C51" i="2" s="1"/>
  <c r="D51" i="2" l="1"/>
  <c r="F51" i="2" s="1"/>
  <c r="G51" i="2" l="1"/>
  <c r="I51" i="2" s="1"/>
  <c r="J51" i="2" l="1"/>
  <c r="L51" i="2" s="1"/>
  <c r="H52" i="2"/>
  <c r="M51" i="2" l="1"/>
  <c r="O51" i="2" s="1"/>
  <c r="K52" i="2"/>
  <c r="N52" i="2" l="1"/>
  <c r="P51" i="2"/>
  <c r="Q52" i="2" l="1"/>
  <c r="R51" i="2"/>
  <c r="S51" i="2" l="1"/>
  <c r="U51" i="2" s="1"/>
  <c r="T52" i="2" l="1"/>
  <c r="V51" i="2"/>
  <c r="X51" i="2"/>
  <c r="Y51" i="2" s="1"/>
  <c r="Z52" i="2" l="1"/>
  <c r="W52" i="2"/>
  <c r="J53" i="1"/>
  <c r="C52" i="2" l="1"/>
  <c r="D52" i="2" s="1"/>
  <c r="F52" i="2" s="1"/>
  <c r="G52" i="2" l="1"/>
  <c r="I52" i="2" s="1"/>
  <c r="J52" i="2" l="1"/>
  <c r="L52" i="2" s="1"/>
  <c r="H53" i="2"/>
  <c r="M52" i="2" l="1"/>
  <c r="O52" i="2" s="1"/>
  <c r="K53" i="2"/>
  <c r="N53" i="2" l="1"/>
  <c r="P52" i="2"/>
  <c r="R52" i="2"/>
  <c r="Q53" i="2" l="1"/>
  <c r="S52" i="2"/>
  <c r="U52" i="2"/>
  <c r="V52" i="2" l="1"/>
  <c r="X52" i="2" s="1"/>
  <c r="Y52" i="2" s="1"/>
  <c r="T53" i="2"/>
  <c r="Z53" i="2" l="1"/>
  <c r="W53" i="2"/>
  <c r="C53" i="2" s="1"/>
  <c r="J54" i="1"/>
  <c r="D53" i="2" l="1"/>
  <c r="F53" i="2" s="1"/>
  <c r="G53" i="2" l="1"/>
  <c r="I53" i="2" s="1"/>
  <c r="J53" i="2" l="1"/>
  <c r="L53" i="2" s="1"/>
  <c r="H54" i="2"/>
  <c r="M53" i="2" l="1"/>
  <c r="O53" i="2" s="1"/>
  <c r="K54" i="2"/>
  <c r="N54" i="2" l="1"/>
  <c r="P53" i="2"/>
  <c r="R53" i="2"/>
  <c r="S53" i="2" l="1"/>
  <c r="U53" i="2" s="1"/>
  <c r="Q54" i="2"/>
  <c r="T54" i="2" l="1"/>
  <c r="V53" i="2"/>
  <c r="W54" i="2" l="1"/>
  <c r="X53" i="2"/>
  <c r="Y53" i="2" s="1"/>
  <c r="J55" i="1" s="1"/>
  <c r="Z54" i="2" l="1"/>
  <c r="C54" i="2" s="1"/>
  <c r="D54" i="2" l="1"/>
  <c r="F54" i="2" s="1"/>
  <c r="G54" i="2" l="1"/>
  <c r="I54" i="2" s="1"/>
  <c r="J54" i="2" l="1"/>
  <c r="L54" i="2" s="1"/>
  <c r="H55" i="2"/>
  <c r="M54" i="2" l="1"/>
  <c r="O54" i="2" s="1"/>
  <c r="K55" i="2"/>
  <c r="P54" i="2" l="1"/>
  <c r="R54" i="2" s="1"/>
  <c r="N55" i="2"/>
  <c r="S54" i="2" l="1"/>
  <c r="U54" i="2" s="1"/>
  <c r="Q55" i="2"/>
  <c r="V54" i="2" l="1"/>
  <c r="X54" i="2" s="1"/>
  <c r="Y54" i="2" s="1"/>
  <c r="T55" i="2"/>
  <c r="W55" i="2" l="1"/>
  <c r="J56" i="1"/>
  <c r="Z55" i="2"/>
  <c r="C55" i="2" l="1"/>
  <c r="D55" i="2" s="1"/>
  <c r="F55" i="2" l="1"/>
  <c r="G55" i="2" s="1"/>
  <c r="I55" i="2" s="1"/>
  <c r="J55" i="2" l="1"/>
  <c r="L55" i="2" s="1"/>
  <c r="H56" i="2"/>
  <c r="M55" i="2" l="1"/>
  <c r="O55" i="2" s="1"/>
  <c r="K56" i="2"/>
  <c r="N56" i="2" l="1"/>
  <c r="P55" i="2"/>
  <c r="R55" i="2"/>
  <c r="Q56" i="2" l="1"/>
  <c r="S55" i="2"/>
  <c r="U55" i="2" s="1"/>
  <c r="V55" i="2" l="1"/>
  <c r="X55" i="2" s="1"/>
  <c r="Y55" i="2" s="1"/>
  <c r="T56" i="2"/>
  <c r="W56" i="2" l="1"/>
  <c r="J57" i="1"/>
  <c r="Z56" i="2"/>
  <c r="C56" i="2" l="1"/>
  <c r="D56" i="2" s="1"/>
  <c r="F56" i="2" l="1"/>
  <c r="G56" i="2" s="1"/>
  <c r="I56" i="2" s="1"/>
  <c r="J56" i="2" l="1"/>
  <c r="L56" i="2" s="1"/>
  <c r="H57" i="2"/>
  <c r="M56" i="2" l="1"/>
  <c r="O56" i="2" s="1"/>
  <c r="K57" i="2"/>
  <c r="N57" i="2" l="1"/>
  <c r="P56" i="2"/>
  <c r="R56" i="2" s="1"/>
  <c r="Q57" i="2" l="1"/>
  <c r="S56" i="2"/>
  <c r="U56" i="2"/>
  <c r="V56" i="2" l="1"/>
  <c r="X56" i="2" s="1"/>
  <c r="Y56" i="2" s="1"/>
  <c r="T57" i="2"/>
  <c r="W57" i="2" l="1"/>
  <c r="J58" i="1"/>
  <c r="Z57" i="2"/>
  <c r="C57" i="2" l="1"/>
  <c r="D57" i="2" s="1"/>
  <c r="F57" i="2" l="1"/>
  <c r="G57" i="2" s="1"/>
  <c r="I57" i="2" l="1"/>
  <c r="H58" i="2"/>
  <c r="J57" i="2" l="1"/>
  <c r="L57" i="2" s="1"/>
  <c r="K58" i="2" l="1"/>
  <c r="M57" i="2"/>
  <c r="N58" i="2" s="1"/>
  <c r="O57" i="2" l="1"/>
  <c r="P57" i="2" s="1"/>
  <c r="Q58" i="2" s="1"/>
  <c r="R57" i="2" l="1"/>
  <c r="S57" i="2" s="1"/>
  <c r="U57" i="2" s="1"/>
  <c r="V57" i="2" s="1"/>
  <c r="X57" i="2" s="1"/>
  <c r="Y57" i="2" s="1"/>
  <c r="T58" i="2" l="1"/>
  <c r="W58" i="2"/>
  <c r="J59" i="1"/>
  <c r="Z58" i="2"/>
  <c r="C58" i="2" l="1"/>
  <c r="D58" i="2" s="1"/>
  <c r="F58" i="2" l="1"/>
  <c r="G58" i="2" s="1"/>
  <c r="I58" i="2" s="1"/>
  <c r="J58" i="2" l="1"/>
  <c r="L58" i="2" s="1"/>
  <c r="H59" i="2"/>
  <c r="M58" i="2" l="1"/>
  <c r="O58" i="2" s="1"/>
  <c r="K59" i="2"/>
  <c r="N59" i="2" l="1"/>
  <c r="P58" i="2"/>
  <c r="R58" i="2"/>
  <c r="S58" i="2" l="1"/>
  <c r="U58" i="2" s="1"/>
  <c r="Q59" i="2"/>
  <c r="T59" i="2" l="1"/>
  <c r="V58" i="2"/>
  <c r="X58" i="2" s="1"/>
  <c r="Y58" i="2" s="1"/>
  <c r="Z59" i="2" l="1"/>
  <c r="W59" i="2"/>
  <c r="J60" i="1"/>
  <c r="C59" i="2" l="1"/>
  <c r="D59" i="2" s="1"/>
  <c r="F59" i="2" l="1"/>
  <c r="G59" i="2" s="1"/>
  <c r="I59" i="2" l="1"/>
  <c r="J59" i="2" s="1"/>
  <c r="L59" i="2" s="1"/>
  <c r="H60" i="2"/>
  <c r="M59" i="2" l="1"/>
  <c r="O59" i="2" s="1"/>
  <c r="K60" i="2"/>
  <c r="P59" i="2" l="1"/>
  <c r="R59" i="2" s="1"/>
  <c r="N60" i="2"/>
  <c r="S59" i="2" l="1"/>
  <c r="U59" i="2" s="1"/>
  <c r="Q60" i="2"/>
  <c r="V59" i="2" l="1"/>
  <c r="X59" i="2" s="1"/>
  <c r="T60" i="2"/>
  <c r="Y59" i="2" l="1"/>
  <c r="J61" i="1" s="1"/>
  <c r="W60" i="2"/>
  <c r="Z60" i="2" l="1"/>
  <c r="C60" i="2" s="1"/>
  <c r="D60" i="2" l="1"/>
  <c r="F60" i="2" l="1"/>
  <c r="G60" i="2" s="1"/>
  <c r="I60" i="2" s="1"/>
  <c r="J60" i="2" l="1"/>
  <c r="L60" i="2" s="1"/>
  <c r="H61" i="2"/>
  <c r="M60" i="2" l="1"/>
  <c r="O60" i="2" s="1"/>
  <c r="K61" i="2"/>
  <c r="P60" i="2" l="1"/>
  <c r="R60" i="2" s="1"/>
  <c r="N61" i="2"/>
  <c r="S60" i="2" l="1"/>
  <c r="U60" i="2" s="1"/>
  <c r="Q61" i="2"/>
  <c r="V60" i="2" l="1"/>
  <c r="X60" i="2" s="1"/>
  <c r="Y60" i="2" s="1"/>
  <c r="T61" i="2"/>
  <c r="W61" i="2" l="1"/>
  <c r="J62" i="1"/>
  <c r="Z61" i="2"/>
  <c r="C61" i="2" l="1"/>
  <c r="D61" i="2" s="1"/>
  <c r="F61" i="2" l="1"/>
  <c r="G61" i="2" s="1"/>
  <c r="I61" i="2" l="1"/>
  <c r="J61" i="2" s="1"/>
  <c r="H62" i="2"/>
  <c r="L61" i="2" l="1"/>
  <c r="M61" i="2" s="1"/>
  <c r="K62" i="2"/>
  <c r="O61" i="2" l="1"/>
  <c r="P61" i="2" s="1"/>
  <c r="N62" i="2"/>
  <c r="R61" i="2" l="1"/>
  <c r="S61" i="2" s="1"/>
  <c r="U61" i="2" s="1"/>
  <c r="Q62" i="2"/>
  <c r="V61" i="2" l="1"/>
  <c r="X61" i="2" s="1"/>
  <c r="T62" i="2"/>
  <c r="Y61" i="2" l="1"/>
  <c r="J63" i="1" s="1"/>
  <c r="W62" i="2"/>
  <c r="Z62" i="2" l="1"/>
  <c r="C62" i="2" s="1"/>
  <c r="D62" i="2" l="1"/>
  <c r="F62" i="2" l="1"/>
  <c r="G62" i="2" s="1"/>
  <c r="I62" i="2" l="1"/>
  <c r="J62" i="2" s="1"/>
  <c r="L62" i="2" s="1"/>
  <c r="H63" i="2"/>
  <c r="M62" i="2" l="1"/>
  <c r="O62" i="2" s="1"/>
  <c r="K63" i="2"/>
  <c r="N63" i="2" l="1"/>
  <c r="P62" i="2"/>
  <c r="R62" i="2"/>
  <c r="Q63" i="2" l="1"/>
  <c r="S62" i="2"/>
  <c r="U62" i="2"/>
  <c r="V62" i="2" l="1"/>
  <c r="X62" i="2" s="1"/>
  <c r="Y62" i="2" s="1"/>
  <c r="T63" i="2"/>
  <c r="Z63" i="2" l="1"/>
  <c r="W63" i="2"/>
  <c r="J64" i="1"/>
  <c r="C63" i="2" l="1"/>
  <c r="D63" i="2" s="1"/>
  <c r="F63" i="2" l="1"/>
  <c r="G63" i="2" s="1"/>
  <c r="I63" i="2" s="1"/>
  <c r="J63" i="2" l="1"/>
  <c r="L63" i="2" s="1"/>
  <c r="H64" i="2"/>
  <c r="M63" i="2" l="1"/>
  <c r="O63" i="2" s="1"/>
  <c r="K64" i="2"/>
  <c r="P63" i="2" l="1"/>
  <c r="R63" i="2"/>
  <c r="N64" i="2"/>
  <c r="S63" i="2" l="1"/>
  <c r="U63" i="2" s="1"/>
  <c r="Q64" i="2"/>
  <c r="T64" i="2" l="1"/>
  <c r="V63" i="2"/>
  <c r="X63" i="2" s="1"/>
  <c r="Y63" i="2" s="1"/>
  <c r="Z64" i="2" l="1"/>
  <c r="W64" i="2"/>
  <c r="J65" i="1"/>
  <c r="C64" i="2" l="1"/>
  <c r="D64" i="2" s="1"/>
  <c r="F64" i="2" s="1"/>
  <c r="G64" i="2" l="1"/>
  <c r="I64" i="2" s="1"/>
  <c r="J64" i="2" l="1"/>
  <c r="L64" i="2" s="1"/>
  <c r="H65" i="2"/>
  <c r="M64" i="2" l="1"/>
  <c r="O64" i="2" s="1"/>
  <c r="K65" i="2"/>
  <c r="N65" i="2" l="1"/>
  <c r="P64" i="2"/>
  <c r="R64" i="2"/>
  <c r="S64" i="2" l="1"/>
  <c r="U64" i="2" s="1"/>
  <c r="Q65" i="2"/>
  <c r="T65" i="2" l="1"/>
  <c r="V64" i="2"/>
  <c r="X64" i="2" s="1"/>
  <c r="Y64" i="2" s="1"/>
  <c r="Z65" i="2" l="1"/>
  <c r="W65" i="2"/>
  <c r="J66" i="1"/>
  <c r="C65" i="2" l="1"/>
  <c r="D65" i="2" s="1"/>
  <c r="F65" i="2" l="1"/>
  <c r="G65" i="2" s="1"/>
  <c r="I65" i="2" s="1"/>
  <c r="J65" i="2" l="1"/>
  <c r="L65" i="2" s="1"/>
  <c r="H66" i="2"/>
  <c r="M65" i="2" l="1"/>
  <c r="O65" i="2" s="1"/>
  <c r="K66" i="2"/>
  <c r="N66" i="2" l="1"/>
  <c r="P65" i="2"/>
  <c r="R65" i="2"/>
  <c r="S65" i="2" l="1"/>
  <c r="U65" i="2" s="1"/>
  <c r="Q66" i="2"/>
  <c r="T66" i="2" l="1"/>
  <c r="V65" i="2"/>
  <c r="X65" i="2" s="1"/>
  <c r="Y65" i="2" s="1"/>
  <c r="J67" i="1" l="1"/>
  <c r="Z66" i="2"/>
  <c r="W66" i="2"/>
  <c r="C66" i="2" l="1"/>
  <c r="D66" i="2" s="1"/>
  <c r="F66" i="2" l="1"/>
  <c r="G66" i="2" s="1"/>
  <c r="I66" i="2" l="1"/>
  <c r="J66" i="2" s="1"/>
  <c r="L66" i="2" s="1"/>
  <c r="H67" i="2"/>
  <c r="M66" i="2" l="1"/>
  <c r="O66" i="2" s="1"/>
  <c r="K67" i="2"/>
  <c r="N67" i="2" l="1"/>
  <c r="P66" i="2"/>
  <c r="R66" i="2" s="1"/>
  <c r="Q67" i="2" l="1"/>
  <c r="S66" i="2"/>
  <c r="U66" i="2"/>
  <c r="V66" i="2" l="1"/>
  <c r="X66" i="2" s="1"/>
  <c r="Y66" i="2" s="1"/>
  <c r="T67" i="2"/>
  <c r="Z67" i="2" l="1"/>
  <c r="W67" i="2"/>
  <c r="J68" i="1"/>
  <c r="C67" i="2" l="1"/>
  <c r="D67" i="2" s="1"/>
  <c r="F67" i="2" l="1"/>
  <c r="G67" i="2" s="1"/>
  <c r="I67" i="2" l="1"/>
  <c r="J67" i="2" s="1"/>
  <c r="H68" i="2"/>
  <c r="L67" i="2" l="1"/>
  <c r="M67" i="2" s="1"/>
  <c r="O67" i="2" s="1"/>
  <c r="K68" i="2"/>
  <c r="P67" i="2" l="1"/>
  <c r="R67" i="2" s="1"/>
  <c r="N68" i="2"/>
  <c r="S67" i="2" l="1"/>
  <c r="U67" i="2" s="1"/>
  <c r="Q68" i="2"/>
  <c r="V67" i="2" l="1"/>
  <c r="X67" i="2" s="1"/>
  <c r="Y67" i="2" s="1"/>
  <c r="T68" i="2"/>
  <c r="Z68" i="2" l="1"/>
  <c r="W68" i="2"/>
  <c r="J69" i="1"/>
  <c r="C68" i="2" l="1"/>
  <c r="D68" i="2" s="1"/>
  <c r="F68" i="2" l="1"/>
  <c r="G68" i="2" s="1"/>
  <c r="I68" i="2" l="1"/>
  <c r="J68" i="2" s="1"/>
  <c r="L68" i="2" s="1"/>
  <c r="H69" i="2"/>
  <c r="M68" i="2" l="1"/>
  <c r="O68" i="2" s="1"/>
  <c r="K69" i="2"/>
  <c r="P68" i="2" l="1"/>
  <c r="R68" i="2" s="1"/>
  <c r="N69" i="2"/>
  <c r="S68" i="2" l="1"/>
  <c r="U68" i="2" s="1"/>
  <c r="Q69" i="2"/>
  <c r="V68" i="2" l="1"/>
  <c r="X68" i="2" s="1"/>
  <c r="T69" i="2"/>
  <c r="Y68" i="2" l="1"/>
  <c r="J70" i="1" s="1"/>
  <c r="W69" i="2"/>
  <c r="Z69" i="2" l="1"/>
  <c r="C69" i="2" s="1"/>
  <c r="D69" i="2" l="1"/>
  <c r="F69" i="2" l="1"/>
  <c r="G69" i="2" s="1"/>
  <c r="I69" i="2" s="1"/>
  <c r="J69" i="2" l="1"/>
  <c r="L69" i="2" s="1"/>
  <c r="H70" i="2"/>
  <c r="M69" i="2" l="1"/>
  <c r="O69" i="2" s="1"/>
  <c r="K70" i="2"/>
  <c r="P69" i="2" l="1"/>
  <c r="R69" i="2" s="1"/>
  <c r="N70" i="2"/>
  <c r="S69" i="2" l="1"/>
  <c r="U69" i="2" s="1"/>
  <c r="Q70" i="2"/>
  <c r="V69" i="2" l="1"/>
  <c r="X69" i="2" s="1"/>
  <c r="Y69" i="2" s="1"/>
  <c r="T70" i="2"/>
  <c r="Z70" i="2" l="1"/>
  <c r="W70" i="2"/>
  <c r="J71" i="1"/>
  <c r="C70" i="2" l="1"/>
  <c r="D70" i="2" s="1"/>
  <c r="F70" i="2" s="1"/>
  <c r="G70" i="2" l="1"/>
  <c r="I70" i="2" s="1"/>
  <c r="J70" i="2" l="1"/>
  <c r="L70" i="2" s="1"/>
  <c r="H71" i="2"/>
  <c r="M70" i="2" l="1"/>
  <c r="O70" i="2" s="1"/>
  <c r="K71" i="2"/>
  <c r="P70" i="2" l="1"/>
  <c r="R70" i="2" s="1"/>
  <c r="N71" i="2"/>
  <c r="S70" i="2" l="1"/>
  <c r="U70" i="2"/>
  <c r="Q71" i="2"/>
  <c r="T71" i="2" l="1"/>
  <c r="V70" i="2"/>
  <c r="X70" i="2" s="1"/>
  <c r="Y70" i="2" s="1"/>
  <c r="J72" i="1" l="1"/>
  <c r="Z71" i="2"/>
  <c r="W71" i="2"/>
  <c r="C71" i="2" l="1"/>
  <c r="D71" i="2" s="1"/>
  <c r="F71" i="2" l="1"/>
  <c r="G71" i="2" s="1"/>
  <c r="I71" i="2" s="1"/>
  <c r="J71" i="2" l="1"/>
  <c r="L71" i="2" s="1"/>
  <c r="H72" i="2"/>
  <c r="M71" i="2" l="1"/>
  <c r="O71" i="2"/>
  <c r="K72" i="2"/>
  <c r="P71" i="2" l="1"/>
  <c r="R71" i="2" s="1"/>
  <c r="N72" i="2"/>
  <c r="S71" i="2" l="1"/>
  <c r="U71" i="2" s="1"/>
  <c r="Q72" i="2"/>
  <c r="V71" i="2" l="1"/>
  <c r="X71" i="2" s="1"/>
  <c r="T72" i="2"/>
  <c r="Y71" i="2" l="1"/>
  <c r="J73" i="1" s="1"/>
  <c r="W72" i="2"/>
  <c r="Z72" i="2" l="1"/>
  <c r="C72" i="2" s="1"/>
  <c r="D72" i="2" l="1"/>
  <c r="F72" i="2" l="1"/>
  <c r="G72" i="2" s="1"/>
  <c r="I72" i="2" s="1"/>
  <c r="J72" i="2" l="1"/>
  <c r="L72" i="2"/>
  <c r="H73" i="2"/>
  <c r="M72" i="2" l="1"/>
  <c r="O72" i="2" s="1"/>
  <c r="K73" i="2"/>
  <c r="P72" i="2" l="1"/>
  <c r="R72" i="2"/>
  <c r="N73" i="2"/>
  <c r="S72" i="2" l="1"/>
  <c r="U72" i="2" s="1"/>
  <c r="Q73" i="2"/>
  <c r="T73" i="2" l="1"/>
  <c r="V72" i="2"/>
  <c r="X72" i="2" s="1"/>
  <c r="Y72" i="2" s="1"/>
  <c r="W73" i="2" l="1"/>
  <c r="J74" i="1"/>
  <c r="Z73" i="2"/>
  <c r="C73" i="2" s="1"/>
  <c r="D73" i="2" l="1"/>
  <c r="F73" i="2" l="1"/>
  <c r="G73" i="2" s="1"/>
  <c r="I73" i="2" l="1"/>
  <c r="J73" i="2" s="1"/>
  <c r="H74" i="2"/>
  <c r="L73" i="2" l="1"/>
  <c r="M73" i="2" s="1"/>
  <c r="K74" i="2"/>
  <c r="O73" i="2" l="1"/>
  <c r="P73" i="2" s="1"/>
  <c r="N74" i="2"/>
  <c r="R73" i="2" l="1"/>
  <c r="S73" i="2" s="1"/>
  <c r="Q74" i="2"/>
  <c r="U73" i="2" l="1"/>
  <c r="V73" i="2" s="1"/>
  <c r="X73" i="2" s="1"/>
  <c r="T74" i="2"/>
  <c r="Y73" i="2" l="1"/>
  <c r="J75" i="1" s="1"/>
  <c r="W74" i="2"/>
  <c r="Z74" i="2" l="1"/>
  <c r="C74" i="2" s="1"/>
  <c r="D74" i="2" l="1"/>
  <c r="F74" i="2"/>
  <c r="G74" i="2" l="1"/>
  <c r="I74" i="2" s="1"/>
  <c r="J74" i="2" l="1"/>
  <c r="L74" i="2" s="1"/>
  <c r="H75" i="2"/>
  <c r="M74" i="2" l="1"/>
  <c r="O74" i="2" s="1"/>
  <c r="K75" i="2"/>
  <c r="P74" i="2" l="1"/>
  <c r="R74" i="2" s="1"/>
  <c r="N75" i="2"/>
  <c r="S74" i="2" l="1"/>
  <c r="U74" i="2" s="1"/>
  <c r="Q75" i="2"/>
  <c r="V74" i="2" l="1"/>
  <c r="X74" i="2" s="1"/>
  <c r="Y74" i="2" s="1"/>
  <c r="T75" i="2"/>
  <c r="W75" i="2" l="1"/>
  <c r="J76" i="1"/>
  <c r="Z75" i="2"/>
  <c r="C75" i="2" l="1"/>
  <c r="D75" i="2" s="1"/>
  <c r="F75" i="2" l="1"/>
  <c r="G75" i="2" s="1"/>
  <c r="I75" i="2" l="1"/>
  <c r="J75" i="2" s="1"/>
  <c r="L75" i="2" s="1"/>
  <c r="H76" i="2"/>
  <c r="M75" i="2" l="1"/>
  <c r="O75" i="2" s="1"/>
  <c r="K76" i="2"/>
  <c r="N76" i="2" l="1"/>
  <c r="P75" i="2"/>
  <c r="R75" i="2" s="1"/>
  <c r="Q76" i="2" l="1"/>
  <c r="S75" i="2"/>
  <c r="U75" i="2" s="1"/>
  <c r="V75" i="2" l="1"/>
  <c r="X75" i="2" s="1"/>
  <c r="T76" i="2"/>
  <c r="Y75" i="2" l="1"/>
  <c r="J77" i="1" s="1"/>
  <c r="W76" i="2"/>
  <c r="Z76" i="2" l="1"/>
  <c r="C76" i="2" s="1"/>
  <c r="D76" i="2" l="1"/>
  <c r="F76" i="2" l="1"/>
  <c r="G76" i="2" s="1"/>
  <c r="I76" i="2" s="1"/>
  <c r="J76" i="2" l="1"/>
  <c r="L76" i="2" s="1"/>
  <c r="H77" i="2"/>
  <c r="M76" i="2" l="1"/>
  <c r="O76" i="2" s="1"/>
  <c r="K77" i="2"/>
  <c r="N77" i="2" l="1"/>
  <c r="P76" i="2"/>
  <c r="R76" i="2" s="1"/>
  <c r="S76" i="2" l="1"/>
  <c r="U76" i="2" s="1"/>
  <c r="Q77" i="2"/>
  <c r="V76" i="2" l="1"/>
  <c r="X76" i="2" s="1"/>
  <c r="Y76" i="2" s="1"/>
  <c r="T77" i="2"/>
  <c r="W77" i="2" l="1"/>
  <c r="J78" i="1"/>
  <c r="Z77" i="2"/>
  <c r="C77" i="2" l="1"/>
  <c r="D77" i="2" s="1"/>
  <c r="F77" i="2" l="1"/>
  <c r="G77" i="2" s="1"/>
  <c r="I77" i="2" s="1"/>
  <c r="J77" i="2" l="1"/>
  <c r="L77" i="2" s="1"/>
  <c r="H78" i="2"/>
  <c r="M77" i="2" l="1"/>
  <c r="O77" i="2" s="1"/>
  <c r="K78" i="2"/>
  <c r="N78" i="2" l="1"/>
  <c r="P77" i="2"/>
  <c r="R77" i="2" s="1"/>
  <c r="S77" i="2" l="1"/>
  <c r="U77" i="2" s="1"/>
  <c r="Q78" i="2"/>
  <c r="V77" i="2" l="1"/>
  <c r="X77" i="2" s="1"/>
  <c r="T78" i="2"/>
  <c r="Y77" i="2" l="1"/>
  <c r="W78" i="2"/>
  <c r="J79" i="1"/>
  <c r="Z78" i="2" l="1"/>
  <c r="C78" i="2" s="1"/>
  <c r="D78" i="2" l="1"/>
  <c r="F78" i="2" l="1"/>
  <c r="G78" i="2" s="1"/>
  <c r="I78" i="2" l="1"/>
  <c r="J78" i="2" s="1"/>
  <c r="H79" i="2"/>
  <c r="L78" i="2" l="1"/>
  <c r="M78" i="2" s="1"/>
  <c r="O78" i="2" s="1"/>
  <c r="K79" i="2"/>
  <c r="N79" i="2" l="1"/>
  <c r="P78" i="2"/>
  <c r="Q79" i="2" l="1"/>
  <c r="R78" i="2"/>
  <c r="S78" i="2" l="1"/>
  <c r="U78" i="2" s="1"/>
  <c r="T79" i="2" l="1"/>
  <c r="V78" i="2"/>
  <c r="X78" i="2" s="1"/>
  <c r="Y78" i="2" s="1"/>
  <c r="J80" i="1" l="1"/>
  <c r="Z79" i="2"/>
  <c r="W79" i="2"/>
  <c r="C79" i="2" l="1"/>
  <c r="D79" i="2" s="1"/>
  <c r="F79" i="2" l="1"/>
  <c r="G79" i="2" s="1"/>
  <c r="I79" i="2" s="1"/>
  <c r="J79" i="2" l="1"/>
  <c r="L79" i="2" s="1"/>
  <c r="H80" i="2"/>
  <c r="M79" i="2" l="1"/>
  <c r="O79" i="2" s="1"/>
  <c r="K80" i="2"/>
  <c r="P79" i="2" l="1"/>
  <c r="R79" i="2" s="1"/>
  <c r="N80" i="2"/>
  <c r="S79" i="2" l="1"/>
  <c r="U79" i="2" s="1"/>
  <c r="Q80" i="2"/>
  <c r="V79" i="2" l="1"/>
  <c r="X79" i="2" s="1"/>
  <c r="T80" i="2"/>
  <c r="Y79" i="2" l="1"/>
  <c r="J81" i="1" s="1"/>
  <c r="W80" i="2"/>
  <c r="Z80" i="2" l="1"/>
  <c r="C80" i="2" s="1"/>
  <c r="D80" i="2" l="1"/>
  <c r="F80" i="2" l="1"/>
  <c r="G80" i="2" s="1"/>
  <c r="I80" i="2" s="1"/>
  <c r="J80" i="2" l="1"/>
  <c r="L80" i="2" s="1"/>
  <c r="H81" i="2"/>
  <c r="M80" i="2" l="1"/>
  <c r="O80" i="2" s="1"/>
  <c r="K81" i="2"/>
  <c r="P80" i="2" l="1"/>
  <c r="R80" i="2" s="1"/>
  <c r="N81" i="2"/>
  <c r="S80" i="2" l="1"/>
  <c r="U80" i="2" s="1"/>
  <c r="Q81" i="2"/>
  <c r="V80" i="2" l="1"/>
  <c r="X80" i="2" s="1"/>
  <c r="T81" i="2"/>
  <c r="Y80" i="2" l="1"/>
  <c r="J82" i="1" s="1"/>
  <c r="W81" i="2"/>
  <c r="Z81" i="2" l="1"/>
  <c r="C81" i="2" s="1"/>
  <c r="D81" i="2" l="1"/>
  <c r="F81" i="2" l="1"/>
  <c r="G81" i="2" s="1"/>
  <c r="I81" i="2" l="1"/>
  <c r="J81" i="2" s="1"/>
  <c r="H82" i="2"/>
  <c r="L81" i="2" l="1"/>
  <c r="M81" i="2" s="1"/>
  <c r="K82" i="2"/>
  <c r="O81" i="2" l="1"/>
  <c r="P81" i="2" s="1"/>
  <c r="N82" i="2"/>
  <c r="R81" i="2" l="1"/>
  <c r="S81" i="2" s="1"/>
  <c r="U81" i="2" s="1"/>
  <c r="Q82" i="2"/>
  <c r="V81" i="2" l="1"/>
  <c r="X81" i="2" s="1"/>
  <c r="Y81" i="2" s="1"/>
  <c r="T82" i="2"/>
  <c r="Z82" i="2" l="1"/>
  <c r="W82" i="2"/>
  <c r="J83" i="1"/>
  <c r="C82" i="2" l="1"/>
  <c r="D82" i="2" s="1"/>
  <c r="F82" i="2" l="1"/>
  <c r="G82" i="2" s="1"/>
  <c r="I82" i="2" l="1"/>
  <c r="J82" i="2" s="1"/>
  <c r="L82" i="2" s="1"/>
  <c r="H83" i="2"/>
  <c r="M82" i="2" l="1"/>
  <c r="O82" i="2" s="1"/>
  <c r="K83" i="2"/>
  <c r="P82" i="2" l="1"/>
  <c r="R82" i="2" s="1"/>
  <c r="N83" i="2"/>
  <c r="S82" i="2" l="1"/>
  <c r="U82" i="2" s="1"/>
  <c r="Q83" i="2"/>
  <c r="T83" i="2" l="1"/>
  <c r="V82" i="2"/>
  <c r="X82" i="2" s="1"/>
  <c r="Y82" i="2" s="1"/>
  <c r="J84" i="1" l="1"/>
  <c r="Z83" i="2"/>
  <c r="W83" i="2"/>
  <c r="C83" i="2" l="1"/>
  <c r="D83" i="2" s="1"/>
  <c r="F83" i="2" l="1"/>
  <c r="G83" i="2" s="1"/>
  <c r="I83" i="2" s="1"/>
  <c r="J83" i="2" l="1"/>
  <c r="L83" i="2" s="1"/>
  <c r="H84" i="2"/>
  <c r="M83" i="2" l="1"/>
  <c r="O83" i="2"/>
  <c r="K84" i="2"/>
  <c r="P83" i="2" l="1"/>
  <c r="R83" i="2" s="1"/>
  <c r="N84" i="2"/>
  <c r="S83" i="2" l="1"/>
  <c r="U83" i="2" s="1"/>
  <c r="Q84" i="2"/>
  <c r="V83" i="2" l="1"/>
  <c r="X83" i="2" s="1"/>
  <c r="T84" i="2"/>
  <c r="Y83" i="2" l="1"/>
  <c r="J85" i="1" s="1"/>
  <c r="W84" i="2"/>
  <c r="Z84" i="2" l="1"/>
  <c r="C84" i="2" s="1"/>
  <c r="D84" i="2" l="1"/>
  <c r="F84" i="2" l="1"/>
  <c r="G84" i="2" s="1"/>
  <c r="I84" i="2" l="1"/>
  <c r="J84" i="2" s="1"/>
  <c r="L84" i="2" s="1"/>
  <c r="H85" i="2"/>
  <c r="M84" i="2" l="1"/>
  <c r="O84" i="2" s="1"/>
  <c r="K85" i="2"/>
  <c r="P84" i="2" l="1"/>
  <c r="R84" i="2" s="1"/>
  <c r="N85" i="2"/>
  <c r="S84" i="2" l="1"/>
  <c r="U84" i="2" s="1"/>
  <c r="Q85" i="2"/>
  <c r="T85" i="2" l="1"/>
  <c r="V84" i="2"/>
  <c r="X84" i="2" s="1"/>
  <c r="Y84" i="2" s="1"/>
  <c r="W85" i="2" l="1"/>
  <c r="J86" i="1"/>
  <c r="Z85" i="2"/>
  <c r="C85" i="2" l="1"/>
  <c r="D85" i="2" s="1"/>
  <c r="F85" i="2" l="1"/>
  <c r="G85" i="2" s="1"/>
  <c r="I85" i="2" s="1"/>
  <c r="J85" i="2" l="1"/>
  <c r="L85" i="2" s="1"/>
  <c r="H86" i="2"/>
  <c r="M85" i="2" l="1"/>
  <c r="O85" i="2" s="1"/>
  <c r="K86" i="2"/>
  <c r="P85" i="2" l="1"/>
  <c r="R85" i="2" s="1"/>
  <c r="N86" i="2"/>
  <c r="S85" i="2" l="1"/>
  <c r="U85" i="2" s="1"/>
  <c r="Q86" i="2"/>
  <c r="V85" i="2" l="1"/>
  <c r="X85" i="2" s="1"/>
  <c r="Y85" i="2" s="1"/>
  <c r="T86" i="2"/>
  <c r="W86" i="2" l="1"/>
  <c r="J87" i="1"/>
  <c r="Z86" i="2"/>
  <c r="C86" i="2" s="1"/>
  <c r="D86" i="2" l="1"/>
  <c r="F86" i="2" l="1"/>
  <c r="G86" i="2" s="1"/>
  <c r="I86" i="2" s="1"/>
  <c r="J86" i="2" l="1"/>
  <c r="L86" i="2" s="1"/>
  <c r="H87" i="2"/>
  <c r="M86" i="2" l="1"/>
  <c r="O86" i="2" s="1"/>
  <c r="K87" i="2"/>
  <c r="N87" i="2" l="1"/>
  <c r="P86" i="2"/>
  <c r="R86" i="2" s="1"/>
  <c r="Q87" i="2" l="1"/>
  <c r="S86" i="2"/>
  <c r="U86" i="2" s="1"/>
  <c r="V86" i="2" l="1"/>
  <c r="X86" i="2" s="1"/>
  <c r="Y86" i="2" s="1"/>
  <c r="T87" i="2"/>
  <c r="J88" i="1" l="1"/>
  <c r="Z87" i="2"/>
  <c r="W87" i="2"/>
  <c r="C87" i="2" l="1"/>
  <c r="D87" i="2" s="1"/>
  <c r="F87" i="2" l="1"/>
  <c r="G87" i="2" s="1"/>
  <c r="I87" i="2" s="1"/>
  <c r="J87" i="2" l="1"/>
  <c r="L87" i="2" s="1"/>
  <c r="H88" i="2"/>
  <c r="M87" i="2" l="1"/>
  <c r="O87" i="2" s="1"/>
  <c r="K88" i="2"/>
  <c r="P87" i="2" l="1"/>
  <c r="R87" i="2"/>
  <c r="N88" i="2"/>
  <c r="Q88" i="2" l="1"/>
  <c r="S87" i="2"/>
  <c r="U87" i="2" s="1"/>
  <c r="V87" i="2" l="1"/>
  <c r="X87" i="2" s="1"/>
  <c r="T88" i="2"/>
  <c r="Y87" i="2" l="1"/>
  <c r="J89" i="1" s="1"/>
  <c r="W88" i="2"/>
  <c r="Z88" i="2" l="1"/>
  <c r="C88" i="2" s="1"/>
  <c r="D88" i="2" l="1"/>
  <c r="F88" i="2" s="1"/>
  <c r="G88" i="2" l="1"/>
  <c r="I88" i="2" s="1"/>
  <c r="J88" i="2" l="1"/>
  <c r="L88" i="2" s="1"/>
  <c r="H89" i="2"/>
  <c r="M88" i="2" l="1"/>
  <c r="O88" i="2" s="1"/>
  <c r="K89" i="2"/>
  <c r="P88" i="2" l="1"/>
  <c r="R88" i="2" s="1"/>
  <c r="N89" i="2"/>
  <c r="S88" i="2" l="1"/>
  <c r="Q89" i="2"/>
  <c r="T89" i="2" l="1"/>
  <c r="U88" i="2"/>
  <c r="V88" i="2" l="1"/>
  <c r="X88" i="2" s="1"/>
  <c r="Y88" i="2" s="1"/>
  <c r="Z89" i="2" l="1"/>
  <c r="W89" i="2"/>
  <c r="J90" i="1"/>
  <c r="C89" i="2" l="1"/>
  <c r="D89" i="2" s="1"/>
  <c r="F89" i="2" l="1"/>
  <c r="G89" i="2" s="1"/>
  <c r="I89" i="2" s="1"/>
  <c r="J89" i="2" l="1"/>
  <c r="L89" i="2" s="1"/>
  <c r="H90" i="2"/>
  <c r="M89" i="2" l="1"/>
  <c r="O89" i="2" s="1"/>
  <c r="K90" i="2"/>
  <c r="P89" i="2" l="1"/>
  <c r="R89" i="2"/>
  <c r="N90" i="2"/>
  <c r="Q90" i="2" l="1"/>
  <c r="S89" i="2"/>
  <c r="U89" i="2"/>
  <c r="V89" i="2" l="1"/>
  <c r="T90" i="2"/>
  <c r="W90" i="2" l="1"/>
  <c r="X89" i="2"/>
  <c r="Y89" i="2" s="1"/>
  <c r="J91" i="1" l="1"/>
  <c r="Z90" i="2"/>
  <c r="C90" i="2" s="1"/>
  <c r="D90" i="2" l="1"/>
  <c r="F90" i="2" l="1"/>
  <c r="G90" i="2" s="1"/>
  <c r="I90" i="2" s="1"/>
  <c r="J90" i="2" l="1"/>
  <c r="L90" i="2" s="1"/>
  <c r="H91" i="2"/>
  <c r="M90" i="2" l="1"/>
  <c r="O90" i="2" s="1"/>
  <c r="K91" i="2"/>
  <c r="P90" i="2" l="1"/>
  <c r="R90" i="2" s="1"/>
  <c r="N91" i="2"/>
  <c r="S90" i="2" l="1"/>
  <c r="U90" i="2" s="1"/>
  <c r="Q91" i="2"/>
  <c r="T91" i="2" l="1"/>
  <c r="V90" i="2"/>
  <c r="X90" i="2" s="1"/>
  <c r="Y90" i="2" s="1"/>
  <c r="W91" i="2" l="1"/>
  <c r="J92" i="1"/>
  <c r="Z91" i="2"/>
  <c r="C91" i="2" l="1"/>
  <c r="D91" i="2" s="1"/>
  <c r="F91" i="2" l="1"/>
  <c r="G91" i="2" s="1"/>
  <c r="I91" i="2" s="1"/>
  <c r="J91" i="2" l="1"/>
  <c r="L91" i="2" s="1"/>
  <c r="H92" i="2"/>
  <c r="M91" i="2" l="1"/>
  <c r="O91" i="2" s="1"/>
  <c r="K92" i="2"/>
  <c r="N92" i="2" l="1"/>
  <c r="P91" i="2"/>
  <c r="Q92" i="2" l="1"/>
  <c r="R91" i="2"/>
  <c r="S91" i="2" l="1"/>
  <c r="U91" i="2" s="1"/>
  <c r="V91" i="2" l="1"/>
  <c r="X91" i="2" s="1"/>
  <c r="Y91" i="2" s="1"/>
  <c r="J93" i="1" s="1"/>
  <c r="T92" i="2"/>
  <c r="Z92" i="2" l="1"/>
  <c r="W92" i="2"/>
  <c r="C92" i="2" s="1"/>
  <c r="D92" i="2" l="1"/>
  <c r="F92" i="2" l="1"/>
  <c r="G92" i="2" s="1"/>
  <c r="I92" i="2" s="1"/>
  <c r="J92" i="2" s="1"/>
  <c r="L92" i="2" s="1"/>
  <c r="H93" i="2" l="1"/>
  <c r="M92" i="2"/>
  <c r="O92" i="2" s="1"/>
  <c r="K93" i="2"/>
  <c r="P92" i="2" l="1"/>
  <c r="R92" i="2" s="1"/>
  <c r="N93" i="2"/>
  <c r="Q93" i="2" l="1"/>
  <c r="S92" i="2"/>
  <c r="U92" i="2" s="1"/>
  <c r="V92" i="2" l="1"/>
  <c r="T93" i="2"/>
  <c r="W93" i="2" l="1"/>
  <c r="X92" i="2"/>
  <c r="Y92" i="2" s="1"/>
  <c r="J94" i="1" s="1"/>
  <c r="Z93" i="2" l="1"/>
  <c r="C93" i="2" s="1"/>
  <c r="D93" i="2" l="1"/>
  <c r="F93" i="2" l="1"/>
  <c r="G93" i="2" s="1"/>
  <c r="I93" i="2" s="1"/>
  <c r="J93" i="2" l="1"/>
  <c r="L93" i="2" s="1"/>
  <c r="H94" i="2"/>
  <c r="M93" i="2" l="1"/>
  <c r="O93" i="2" s="1"/>
  <c r="K94" i="2"/>
  <c r="P93" i="2" l="1"/>
  <c r="R93" i="2" s="1"/>
  <c r="N94" i="2"/>
  <c r="S93" i="2" l="1"/>
  <c r="U93" i="2" s="1"/>
  <c r="Q94" i="2"/>
  <c r="T94" i="2" l="1"/>
  <c r="V93" i="2"/>
  <c r="X93" i="2" s="1"/>
  <c r="Y93" i="2" s="1"/>
  <c r="Z94" i="2" l="1"/>
  <c r="W94" i="2"/>
  <c r="J95" i="1"/>
  <c r="C94" i="2" l="1"/>
  <c r="D94" i="2" s="1"/>
  <c r="F94" i="2" l="1"/>
  <c r="G94" i="2" s="1"/>
  <c r="I94" i="2" l="1"/>
  <c r="J94" i="2" s="1"/>
  <c r="L94" i="2" s="1"/>
  <c r="H95" i="2"/>
  <c r="M94" i="2" l="1"/>
  <c r="O94" i="2" s="1"/>
  <c r="K95" i="2"/>
  <c r="P94" i="2" l="1"/>
  <c r="R94" i="2" s="1"/>
  <c r="N95" i="2"/>
  <c r="S94" i="2" l="1"/>
  <c r="U94" i="2" s="1"/>
  <c r="Q95" i="2"/>
  <c r="V94" i="2" l="1"/>
  <c r="X94" i="2" s="1"/>
  <c r="T95" i="2"/>
  <c r="Y94" i="2" l="1"/>
  <c r="J96" i="1" s="1"/>
  <c r="W95" i="2"/>
  <c r="Z95" i="2" l="1"/>
  <c r="C95" i="2" s="1"/>
  <c r="D95" i="2" l="1"/>
  <c r="F95" i="2" s="1"/>
  <c r="G95" i="2" l="1"/>
  <c r="I95" i="2" s="1"/>
  <c r="J95" i="2" l="1"/>
  <c r="L95" i="2" s="1"/>
  <c r="H96" i="2"/>
  <c r="M95" i="2" l="1"/>
  <c r="O95" i="2" s="1"/>
  <c r="K96" i="2"/>
  <c r="P95" i="2" l="1"/>
  <c r="R95" i="2" s="1"/>
  <c r="N96" i="2"/>
  <c r="S95" i="2" l="1"/>
  <c r="U95" i="2" s="1"/>
  <c r="Q96" i="2"/>
  <c r="V95" i="2" l="1"/>
  <c r="X95" i="2" s="1"/>
  <c r="Y95" i="2" s="1"/>
  <c r="T96" i="2"/>
  <c r="Z96" i="2" l="1"/>
  <c r="W96" i="2"/>
  <c r="C96" i="2" s="1"/>
  <c r="J97" i="1"/>
  <c r="D96" i="2" l="1"/>
  <c r="F96" i="2" l="1"/>
  <c r="G96" i="2" s="1"/>
  <c r="I96" i="2" l="1"/>
  <c r="J96" i="2" s="1"/>
  <c r="H97" i="2"/>
  <c r="L96" i="2" l="1"/>
  <c r="M96" i="2" s="1"/>
  <c r="O96" i="2" s="1"/>
  <c r="K97" i="2"/>
  <c r="P96" i="2" l="1"/>
  <c r="N97" i="2"/>
  <c r="Q97" i="2" l="1"/>
  <c r="R96" i="2"/>
  <c r="S96" i="2" l="1"/>
  <c r="U96" i="2" s="1"/>
  <c r="V96" i="2" l="1"/>
  <c r="T97" i="2"/>
  <c r="W97" i="2" l="1"/>
  <c r="X96" i="2"/>
  <c r="Y96" i="2" s="1"/>
  <c r="Z97" i="2" l="1"/>
  <c r="C97" i="2" s="1"/>
  <c r="J98" i="1"/>
  <c r="D97" i="2" l="1"/>
  <c r="F97" i="2"/>
  <c r="G97" i="2" l="1"/>
  <c r="I97" i="2" s="1"/>
  <c r="J97" i="2" l="1"/>
  <c r="L97" i="2" s="1"/>
  <c r="H98" i="2"/>
  <c r="M97" i="2" l="1"/>
  <c r="O97" i="2" s="1"/>
  <c r="K98" i="2"/>
  <c r="P97" i="2" l="1"/>
  <c r="R97" i="2" s="1"/>
  <c r="N98" i="2"/>
  <c r="S97" i="2" l="1"/>
  <c r="U97" i="2" s="1"/>
  <c r="Q98" i="2"/>
  <c r="V97" i="2" l="1"/>
  <c r="X97" i="2" s="1"/>
  <c r="Y97" i="2" s="1"/>
  <c r="T98" i="2"/>
  <c r="Z98" i="2" l="1"/>
  <c r="W98" i="2"/>
  <c r="C98" i="2" s="1"/>
  <c r="J99" i="1"/>
  <c r="D98" i="2" l="1"/>
  <c r="F98" i="2" s="1"/>
  <c r="G98" i="2" l="1"/>
  <c r="I98" i="2"/>
  <c r="J98" i="2" l="1"/>
  <c r="L98" i="2"/>
  <c r="H99" i="2"/>
  <c r="M98" i="2" l="1"/>
  <c r="K99" i="2"/>
  <c r="N99" i="2" l="1"/>
  <c r="O98" i="2"/>
  <c r="P98" i="2" l="1"/>
  <c r="R98" i="2"/>
  <c r="S98" i="2" l="1"/>
  <c r="U98" i="2" s="1"/>
  <c r="Q99" i="2"/>
  <c r="V98" i="2" l="1"/>
  <c r="X98" i="2" s="1"/>
  <c r="Y98" i="2" s="1"/>
  <c r="T99" i="2"/>
  <c r="W99" i="2" l="1"/>
  <c r="J100" i="1"/>
  <c r="Z99" i="2"/>
  <c r="C99" i="2" s="1"/>
  <c r="D99" i="2" l="1"/>
  <c r="F99" i="2" l="1"/>
  <c r="G99" i="2" s="1"/>
  <c r="I99" i="2" l="1"/>
  <c r="J99" i="2" s="1"/>
  <c r="H100" i="2"/>
  <c r="L99" i="2" l="1"/>
  <c r="M99" i="2" s="1"/>
  <c r="K100" i="2"/>
  <c r="O99" i="2" l="1"/>
  <c r="P99" i="2" s="1"/>
  <c r="N100" i="2"/>
  <c r="R99" i="2" l="1"/>
  <c r="S99" i="2" s="1"/>
  <c r="Q100" i="2"/>
  <c r="U99" i="2" l="1"/>
  <c r="V99" i="2" s="1"/>
  <c r="X99" i="2" s="1"/>
  <c r="T100" i="2"/>
  <c r="Y99" i="2" l="1"/>
  <c r="W100" i="2"/>
  <c r="J101" i="1"/>
  <c r="Z100" i="2" l="1"/>
  <c r="C100" i="2" s="1"/>
  <c r="D100" i="2" l="1"/>
  <c r="F100" i="2"/>
  <c r="G100" i="2" l="1"/>
  <c r="I100" i="2" s="1"/>
  <c r="J100" i="2" l="1"/>
  <c r="L100" i="2" s="1"/>
  <c r="H101" i="2"/>
  <c r="M100" i="2" l="1"/>
  <c r="O100" i="2" s="1"/>
  <c r="K101" i="2"/>
  <c r="P100" i="2" l="1"/>
  <c r="R100" i="2" s="1"/>
  <c r="N101" i="2"/>
  <c r="S100" i="2" l="1"/>
  <c r="U100" i="2" s="1"/>
  <c r="Q101" i="2"/>
  <c r="V100" i="2" l="1"/>
  <c r="X100" i="2" s="1"/>
  <c r="Y100" i="2" s="1"/>
  <c r="T101" i="2"/>
  <c r="Z101" i="2" l="1"/>
  <c r="W101" i="2"/>
  <c r="J102" i="1"/>
  <c r="C101" i="2" l="1"/>
  <c r="D101" i="2" s="1"/>
  <c r="F101" i="2" l="1"/>
  <c r="G101" i="2" s="1"/>
  <c r="I101" i="2" s="1"/>
  <c r="J101" i="2" l="1"/>
  <c r="L101" i="2" s="1"/>
  <c r="H102" i="2"/>
  <c r="M101" i="2" l="1"/>
  <c r="O101" i="2" s="1"/>
  <c r="K102" i="2"/>
  <c r="P101" i="2" l="1"/>
  <c r="R101" i="2" s="1"/>
  <c r="N102" i="2"/>
  <c r="S101" i="2" l="1"/>
  <c r="U101" i="2" s="1"/>
  <c r="Q102" i="2"/>
  <c r="T102" i="2" l="1"/>
  <c r="V101" i="2"/>
  <c r="X101" i="2" s="1"/>
  <c r="Y101" i="2" l="1"/>
  <c r="W102" i="2"/>
  <c r="J103" i="1"/>
  <c r="Z102" i="2" l="1"/>
  <c r="C102" i="2" s="1"/>
  <c r="D102" i="2" l="1"/>
  <c r="F102" i="2"/>
  <c r="G102" i="2" l="1"/>
  <c r="I102" i="2" s="1"/>
  <c r="J102" i="2" l="1"/>
  <c r="L102" i="2" s="1"/>
  <c r="H103" i="2"/>
  <c r="M102" i="2" l="1"/>
  <c r="O102" i="2" s="1"/>
  <c r="K103" i="2"/>
  <c r="P102" i="2" l="1"/>
  <c r="R102" i="2" s="1"/>
  <c r="N103" i="2"/>
  <c r="S102" i="2" l="1"/>
  <c r="U102" i="2" s="1"/>
  <c r="Q103" i="2"/>
  <c r="V102" i="2" l="1"/>
  <c r="X102" i="2" s="1"/>
  <c r="T103" i="2"/>
  <c r="Y102" i="2" l="1"/>
  <c r="W103" i="2"/>
  <c r="J104" i="1"/>
  <c r="Z103" i="2" l="1"/>
  <c r="C103" i="2" s="1"/>
  <c r="D103" i="2" l="1"/>
  <c r="F103" i="2" s="1"/>
  <c r="G103" i="2" l="1"/>
  <c r="I103" i="2" s="1"/>
  <c r="J103" i="2" l="1"/>
  <c r="L103" i="2" s="1"/>
  <c r="H104" i="2"/>
  <c r="M103" i="2" l="1"/>
  <c r="O103" i="2"/>
  <c r="K104" i="2"/>
  <c r="P103" i="2" l="1"/>
  <c r="R103" i="2" s="1"/>
  <c r="N104" i="2"/>
  <c r="S103" i="2" l="1"/>
  <c r="U103" i="2"/>
  <c r="Q104" i="2"/>
  <c r="T104" i="2" l="1"/>
  <c r="V103" i="2"/>
  <c r="X103" i="2"/>
  <c r="Y103" i="2" l="1"/>
  <c r="W104" i="2"/>
  <c r="J105" i="1"/>
  <c r="Z104" i="2" l="1"/>
  <c r="C104" i="2" s="1"/>
  <c r="D104" i="2" l="1"/>
  <c r="F104" i="2"/>
  <c r="G104" i="2" l="1"/>
  <c r="I104" i="2" s="1"/>
  <c r="J104" i="2" l="1"/>
  <c r="L104" i="2"/>
  <c r="H105" i="2"/>
  <c r="M104" i="2" l="1"/>
  <c r="O104" i="2" s="1"/>
  <c r="K105" i="2"/>
  <c r="P104" i="2" l="1"/>
  <c r="R104" i="2" s="1"/>
  <c r="N105" i="2"/>
  <c r="S104" i="2" l="1"/>
  <c r="U104" i="2" s="1"/>
  <c r="Q105" i="2"/>
  <c r="T105" i="2" l="1"/>
  <c r="V104" i="2"/>
  <c r="X104" i="2" s="1"/>
  <c r="Y104" i="2" s="1"/>
  <c r="J106" i="1" l="1"/>
  <c r="Z105" i="2"/>
  <c r="W105" i="2"/>
  <c r="C105" i="2" s="1"/>
  <c r="D105" i="2" l="1"/>
  <c r="F105" i="2" s="1"/>
  <c r="G105" i="2" l="1"/>
  <c r="I105" i="2"/>
  <c r="J105" i="2" l="1"/>
  <c r="L105" i="2" s="1"/>
  <c r="H106" i="2"/>
  <c r="M105" i="2" l="1"/>
  <c r="O105" i="2" s="1"/>
  <c r="K106" i="2"/>
  <c r="P105" i="2" l="1"/>
  <c r="R105" i="2" s="1"/>
  <c r="N106" i="2"/>
  <c r="S105" i="2" l="1"/>
  <c r="U105" i="2" s="1"/>
  <c r="Q106" i="2"/>
  <c r="T106" i="2" l="1"/>
  <c r="V105" i="2"/>
  <c r="W106" i="2" l="1"/>
  <c r="X105" i="2"/>
  <c r="Y105" i="2" s="1"/>
  <c r="J107" i="1" s="1"/>
  <c r="Z106" i="2" l="1"/>
  <c r="C106" i="2" s="1"/>
  <c r="D106" i="2" l="1"/>
  <c r="F106" i="2"/>
  <c r="G106" i="2" l="1"/>
  <c r="I106" i="2" s="1"/>
  <c r="J106" i="2" l="1"/>
  <c r="L106" i="2"/>
  <c r="H107" i="2"/>
  <c r="M106" i="2" l="1"/>
  <c r="O106" i="2"/>
  <c r="K107" i="2"/>
  <c r="N107" i="2" l="1"/>
  <c r="P106" i="2"/>
  <c r="R106" i="2"/>
  <c r="S106" i="2" l="1"/>
  <c r="U106" i="2" s="1"/>
  <c r="Q107" i="2"/>
  <c r="V106" i="2" l="1"/>
  <c r="X106" i="2" s="1"/>
  <c r="Y106" i="2" s="1"/>
  <c r="T107" i="2"/>
  <c r="Z107" i="2" l="1"/>
  <c r="W107" i="2"/>
  <c r="J108" i="1"/>
  <c r="C107" i="2" l="1"/>
  <c r="D107" i="2" s="1"/>
  <c r="F107" i="2" l="1"/>
  <c r="G107" i="2" s="1"/>
  <c r="I107" i="2" s="1"/>
  <c r="J107" i="2" l="1"/>
  <c r="L107" i="2" s="1"/>
  <c r="H108" i="2"/>
  <c r="M107" i="2" l="1"/>
  <c r="O107" i="2" s="1"/>
  <c r="K108" i="2"/>
  <c r="N108" i="2" l="1"/>
  <c r="P107" i="2"/>
  <c r="Q108" i="2" l="1"/>
  <c r="R107" i="2"/>
  <c r="S107" i="2" l="1"/>
  <c r="U107" i="2"/>
  <c r="T108" i="2" l="1"/>
  <c r="V107" i="2"/>
  <c r="W108" i="2" l="1"/>
  <c r="X107" i="2"/>
  <c r="Y107" i="2" s="1"/>
  <c r="Z108" i="2" l="1"/>
  <c r="C108" i="2" s="1"/>
  <c r="J109" i="1"/>
  <c r="D108" i="2" l="1"/>
  <c r="F108" i="2" s="1"/>
  <c r="G108" i="2" l="1"/>
  <c r="I108" i="2" s="1"/>
  <c r="J108" i="2" l="1"/>
  <c r="L108" i="2" s="1"/>
  <c r="H109" i="2"/>
  <c r="M108" i="2" l="1"/>
  <c r="O108" i="2"/>
  <c r="K109" i="2"/>
  <c r="P108" i="2" l="1"/>
  <c r="R108" i="2" s="1"/>
  <c r="N109" i="2"/>
  <c r="S108" i="2" l="1"/>
  <c r="U108" i="2" s="1"/>
  <c r="Q109" i="2"/>
  <c r="V108" i="2" l="1"/>
  <c r="X108" i="2" s="1"/>
  <c r="T109" i="2"/>
  <c r="Y108" i="2" l="1"/>
  <c r="J110" i="1" s="1"/>
  <c r="W109" i="2"/>
  <c r="Z109" i="2" l="1"/>
  <c r="C109" i="2" s="1"/>
  <c r="D109" i="2" l="1"/>
  <c r="F109" i="2" s="1"/>
  <c r="G109" i="2" l="1"/>
  <c r="I109" i="2" s="1"/>
  <c r="J109" i="2" l="1"/>
  <c r="L109" i="2"/>
  <c r="H110" i="2"/>
  <c r="M109" i="2" l="1"/>
  <c r="O109" i="2" s="1"/>
  <c r="K110" i="2"/>
  <c r="P109" i="2" l="1"/>
  <c r="R109" i="2" s="1"/>
  <c r="N110" i="2"/>
  <c r="S109" i="2" l="1"/>
  <c r="U109" i="2" s="1"/>
  <c r="Q110" i="2"/>
  <c r="V109" i="2" l="1"/>
  <c r="X109" i="2" s="1"/>
  <c r="Y109" i="2" s="1"/>
  <c r="T110" i="2"/>
  <c r="W110" i="2" l="1"/>
  <c r="J111" i="1"/>
  <c r="Z110" i="2"/>
  <c r="C110" i="2" l="1"/>
  <c r="D110" i="2" s="1"/>
  <c r="F110" i="2" l="1"/>
  <c r="G110" i="2" s="1"/>
  <c r="I110" i="2" s="1"/>
  <c r="J110" i="2" l="1"/>
  <c r="L110" i="2" s="1"/>
  <c r="H111" i="2"/>
  <c r="M110" i="2" l="1"/>
  <c r="O110" i="2" s="1"/>
  <c r="K111" i="2"/>
  <c r="N111" i="2" l="1"/>
  <c r="P110" i="2"/>
  <c r="R110" i="2" s="1"/>
  <c r="S110" i="2" l="1"/>
  <c r="U110" i="2" s="1"/>
  <c r="Q111" i="2"/>
  <c r="V110" i="2" l="1"/>
  <c r="X110" i="2" s="1"/>
  <c r="T111" i="2"/>
  <c r="Y110" i="2" l="1"/>
  <c r="J112" i="1" s="1"/>
  <c r="W111" i="2"/>
  <c r="Z111" i="2" l="1"/>
  <c r="C111" i="2" s="1"/>
  <c r="D111" i="2" l="1"/>
  <c r="F111" i="2"/>
  <c r="G111" i="2" l="1"/>
  <c r="I111" i="2" s="1"/>
  <c r="J111" i="2" l="1"/>
  <c r="L111" i="2" s="1"/>
  <c r="H112" i="2"/>
  <c r="M111" i="2" l="1"/>
  <c r="O111" i="2" s="1"/>
  <c r="K112" i="2"/>
  <c r="P111" i="2" l="1"/>
  <c r="R111" i="2" s="1"/>
  <c r="N112" i="2"/>
  <c r="S111" i="2" l="1"/>
  <c r="U111" i="2" s="1"/>
  <c r="Q112" i="2"/>
  <c r="V111" i="2" l="1"/>
  <c r="X111" i="2" s="1"/>
  <c r="Y111" i="2" s="1"/>
  <c r="T112" i="2"/>
  <c r="W112" i="2" l="1"/>
  <c r="J113" i="1"/>
  <c r="Z112" i="2"/>
  <c r="C112" i="2" s="1"/>
  <c r="D112" i="2" l="1"/>
  <c r="F112" i="2" l="1"/>
  <c r="G112" i="2" s="1"/>
  <c r="I112" i="2" s="1"/>
  <c r="J112" i="2" l="1"/>
  <c r="L112" i="2"/>
  <c r="H113" i="2"/>
  <c r="M112" i="2" l="1"/>
  <c r="O112" i="2" s="1"/>
  <c r="K113" i="2"/>
  <c r="P112" i="2" l="1"/>
  <c r="R112" i="2" s="1"/>
  <c r="N113" i="2"/>
  <c r="S112" i="2" l="1"/>
  <c r="U112" i="2"/>
  <c r="Q113" i="2"/>
  <c r="V112" i="2" l="1"/>
  <c r="X112" i="2" s="1"/>
  <c r="T113" i="2"/>
  <c r="Y112" i="2" l="1"/>
  <c r="W113" i="2"/>
  <c r="J114" i="1"/>
  <c r="Z113" i="2" l="1"/>
  <c r="C113" i="2" s="1"/>
  <c r="D113" i="2" l="1"/>
  <c r="F113" i="2"/>
  <c r="G113" i="2" l="1"/>
  <c r="I113" i="2" s="1"/>
  <c r="J113" i="2" l="1"/>
  <c r="L113" i="2" s="1"/>
  <c r="H114" i="2"/>
  <c r="M113" i="2" l="1"/>
  <c r="O113" i="2"/>
  <c r="K114" i="2"/>
  <c r="P113" i="2" l="1"/>
  <c r="R113" i="2" s="1"/>
  <c r="N114" i="2"/>
  <c r="S113" i="2" l="1"/>
  <c r="U113" i="2" s="1"/>
  <c r="Q114" i="2"/>
  <c r="V113" i="2" l="1"/>
  <c r="X113" i="2" s="1"/>
  <c r="Y113" i="2" s="1"/>
  <c r="T114" i="2"/>
  <c r="W114" i="2" l="1"/>
  <c r="J115" i="1"/>
  <c r="Z114" i="2"/>
  <c r="C114" i="2" l="1"/>
  <c r="D114" i="2" s="1"/>
  <c r="F114" i="2" l="1"/>
  <c r="G114" i="2" s="1"/>
  <c r="I114" i="2" l="1"/>
  <c r="J114" i="2" s="1"/>
  <c r="H115" i="2"/>
  <c r="L114" i="2" l="1"/>
  <c r="M114" i="2" s="1"/>
  <c r="O114" i="2" s="1"/>
  <c r="K115" i="2"/>
  <c r="N115" i="2" l="1"/>
  <c r="P114" i="2"/>
  <c r="R114" i="2" s="1"/>
  <c r="S114" i="2" l="1"/>
  <c r="U114" i="2" s="1"/>
  <c r="Q115" i="2"/>
  <c r="V114" i="2" l="1"/>
  <c r="X114" i="2" s="1"/>
  <c r="Y114" i="2" s="1"/>
  <c r="T115" i="2"/>
  <c r="Z115" i="2" l="1"/>
  <c r="W115" i="2"/>
  <c r="J116" i="1"/>
  <c r="C115" i="2" l="1"/>
  <c r="D115" i="2" s="1"/>
  <c r="F115" i="2" l="1"/>
  <c r="G115" i="2" s="1"/>
  <c r="I115" i="2" s="1"/>
  <c r="J115" i="2" l="1"/>
  <c r="L115" i="2" s="1"/>
  <c r="H116" i="2"/>
  <c r="M115" i="2" l="1"/>
  <c r="O115" i="2" s="1"/>
  <c r="K116" i="2"/>
  <c r="P115" i="2" l="1"/>
  <c r="R115" i="2" s="1"/>
  <c r="N116" i="2"/>
  <c r="S115" i="2" l="1"/>
  <c r="U115" i="2"/>
  <c r="Q116" i="2"/>
  <c r="V115" i="2" l="1"/>
  <c r="T116" i="2"/>
  <c r="W116" i="2" l="1"/>
  <c r="X115" i="2"/>
  <c r="Y115" i="2" s="1"/>
  <c r="Z116" i="2" l="1"/>
  <c r="C116" i="2" s="1"/>
  <c r="J117" i="1"/>
  <c r="D116" i="2" l="1"/>
  <c r="F116" i="2" l="1"/>
  <c r="G116" i="2" s="1"/>
  <c r="I116" i="2" s="1"/>
  <c r="J116" i="2" l="1"/>
  <c r="L116" i="2" s="1"/>
  <c r="H117" i="2"/>
  <c r="M116" i="2" l="1"/>
  <c r="O116" i="2" s="1"/>
  <c r="K117" i="2"/>
  <c r="P116" i="2" l="1"/>
  <c r="R116" i="2" s="1"/>
  <c r="N117" i="2"/>
  <c r="S116" i="2" l="1"/>
  <c r="U116" i="2"/>
  <c r="Q117" i="2"/>
  <c r="V116" i="2" l="1"/>
  <c r="X116" i="2" s="1"/>
  <c r="T117" i="2"/>
  <c r="Y116" i="2" l="1"/>
  <c r="W117" i="2"/>
  <c r="J118" i="1"/>
  <c r="Z117" i="2" l="1"/>
  <c r="C117" i="2" s="1"/>
  <c r="D117" i="2" l="1"/>
  <c r="F117" i="2"/>
  <c r="G117" i="2" l="1"/>
  <c r="I117" i="2" s="1"/>
  <c r="J117" i="2" l="1"/>
  <c r="L117" i="2"/>
  <c r="H118" i="2"/>
  <c r="M117" i="2" l="1"/>
  <c r="O117" i="2" s="1"/>
  <c r="K118" i="2"/>
  <c r="P117" i="2" l="1"/>
  <c r="R117" i="2" s="1"/>
  <c r="N118" i="2"/>
  <c r="S117" i="2" l="1"/>
  <c r="U117" i="2" s="1"/>
  <c r="Q118" i="2"/>
  <c r="V117" i="2" l="1"/>
  <c r="X117" i="2"/>
  <c r="Y117" i="2" s="1"/>
  <c r="T118" i="2"/>
  <c r="W118" i="2" l="1"/>
  <c r="J119" i="1"/>
  <c r="Z118" i="2"/>
  <c r="C118" i="2" l="1"/>
  <c r="D118" i="2" s="1"/>
  <c r="F118" i="2" l="1"/>
  <c r="G118" i="2" s="1"/>
  <c r="H119" i="2" l="1"/>
  <c r="I118" i="2"/>
  <c r="J118" i="2" s="1"/>
  <c r="K119" i="2" s="1"/>
  <c r="L118" i="2" l="1"/>
  <c r="M118" i="2" s="1"/>
  <c r="N119" i="2" s="1"/>
  <c r="O118" i="2" l="1"/>
  <c r="P118" i="2" s="1"/>
  <c r="Q119" i="2" s="1"/>
  <c r="R118" i="2" l="1"/>
  <c r="S118" i="2" s="1"/>
  <c r="T119" i="2" s="1"/>
  <c r="U118" i="2" l="1"/>
  <c r="V118" i="2" s="1"/>
  <c r="W119" i="2" s="1"/>
  <c r="X118" i="2" l="1"/>
  <c r="Y118" i="2" s="1"/>
  <c r="J120" i="1" s="1"/>
  <c r="Z119" i="2" l="1"/>
  <c r="C119" i="2" s="1"/>
  <c r="D119" i="2" l="1"/>
  <c r="F119" i="2" l="1"/>
  <c r="G119" i="2" s="1"/>
  <c r="I119" i="2" s="1"/>
  <c r="J119" i="2" s="1"/>
  <c r="H120" i="2" l="1"/>
  <c r="L119" i="2"/>
  <c r="K120" i="2"/>
  <c r="M119" i="2" l="1"/>
  <c r="O119" i="2" s="1"/>
  <c r="P119" i="2" s="1"/>
  <c r="R119" i="2" s="1"/>
  <c r="N120" i="2" l="1"/>
  <c r="S119" i="2"/>
  <c r="U119" i="2"/>
  <c r="Q120" i="2"/>
  <c r="V119" i="2" l="1"/>
  <c r="X119" i="2" s="1"/>
  <c r="T120" i="2"/>
  <c r="Y119" i="2" l="1"/>
  <c r="W120" i="2"/>
  <c r="J121" i="1"/>
  <c r="Z120" i="2" l="1"/>
  <c r="C120" i="2" s="1"/>
  <c r="D120" i="2" l="1"/>
  <c r="F120" i="2" s="1"/>
  <c r="G120" i="2" l="1"/>
  <c r="I120" i="2" s="1"/>
  <c r="J120" i="2" l="1"/>
  <c r="L120" i="2" s="1"/>
  <c r="H121" i="2"/>
  <c r="M120" i="2" l="1"/>
  <c r="O120" i="2" s="1"/>
  <c r="K121" i="2"/>
  <c r="N121" i="2" l="1"/>
  <c r="P120" i="2"/>
  <c r="R120" i="2"/>
  <c r="S120" i="2" l="1"/>
  <c r="U120" i="2" s="1"/>
  <c r="Q121" i="2"/>
  <c r="V120" i="2" l="1"/>
  <c r="X120" i="2" s="1"/>
  <c r="T121" i="2"/>
  <c r="Y120" i="2" l="1"/>
  <c r="J122" i="1" s="1"/>
  <c r="W121" i="2"/>
  <c r="Z121" i="2" l="1"/>
  <c r="C121" i="2" s="1"/>
  <c r="D121" i="2" l="1"/>
  <c r="F121" i="2"/>
  <c r="G121" i="2" l="1"/>
  <c r="I121" i="2" s="1"/>
  <c r="J121" i="2" l="1"/>
  <c r="L121" i="2"/>
  <c r="H122" i="2"/>
  <c r="M121" i="2" l="1"/>
  <c r="O121" i="2" s="1"/>
  <c r="K122" i="2"/>
  <c r="P121" i="2" l="1"/>
  <c r="R121" i="2" s="1"/>
  <c r="N122" i="2"/>
  <c r="S121" i="2" l="1"/>
  <c r="U121" i="2"/>
  <c r="Q122" i="2"/>
  <c r="V121" i="2" l="1"/>
  <c r="X121" i="2" s="1"/>
  <c r="Y121" i="2" s="1"/>
  <c r="T122" i="2"/>
  <c r="Z122" i="2" l="1"/>
  <c r="W122" i="2"/>
  <c r="J123" i="1"/>
  <c r="C122" i="2" l="1"/>
  <c r="D122" i="2" s="1"/>
  <c r="F122" i="2" l="1"/>
  <c r="G122" i="2" s="1"/>
  <c r="I122" i="2" l="1"/>
  <c r="J122" i="2" s="1"/>
  <c r="L122" i="2" s="1"/>
  <c r="H123" i="2"/>
  <c r="M122" i="2" l="1"/>
  <c r="O122" i="2" s="1"/>
  <c r="K123" i="2"/>
  <c r="P122" i="2" l="1"/>
  <c r="R122" i="2"/>
  <c r="N123" i="2"/>
  <c r="S122" i="2" l="1"/>
  <c r="U122" i="2"/>
  <c r="Q123" i="2"/>
  <c r="T123" i="2" l="1"/>
  <c r="V122" i="2"/>
  <c r="X122" i="2" s="1"/>
  <c r="Y122" i="2" s="1"/>
  <c r="W123" i="2" l="1"/>
  <c r="J124" i="1"/>
  <c r="Z123" i="2"/>
  <c r="C123" i="2" l="1"/>
  <c r="D123" i="2" s="1"/>
  <c r="F123" i="2" l="1"/>
  <c r="G123" i="2" s="1"/>
  <c r="I123" i="2" l="1"/>
  <c r="J123" i="2" s="1"/>
  <c r="H124" i="2"/>
  <c r="L123" i="2" l="1"/>
  <c r="M123" i="2" s="1"/>
  <c r="K124" i="2"/>
  <c r="O123" i="2" l="1"/>
  <c r="P123" i="2" s="1"/>
  <c r="N124" i="2"/>
  <c r="R123" i="2" l="1"/>
  <c r="S123" i="2" s="1"/>
  <c r="Q124" i="2"/>
  <c r="U123" i="2" l="1"/>
  <c r="V123" i="2" s="1"/>
  <c r="X123" i="2" s="1"/>
  <c r="Y123" i="2" s="1"/>
  <c r="T124" i="2"/>
  <c r="W124" i="2" l="1"/>
  <c r="J125" i="1"/>
  <c r="Z124" i="2"/>
  <c r="C124" i="2" l="1"/>
  <c r="D124" i="2" s="1"/>
  <c r="F124" i="2" l="1"/>
  <c r="G124" i="2" s="1"/>
  <c r="I124" i="2" s="1"/>
  <c r="J124" i="2" l="1"/>
  <c r="L124" i="2" s="1"/>
  <c r="H125" i="2"/>
  <c r="M124" i="2" l="1"/>
  <c r="O124" i="2" s="1"/>
  <c r="K125" i="2"/>
  <c r="N125" i="2" l="1"/>
  <c r="P124" i="2"/>
  <c r="R124" i="2" s="1"/>
  <c r="Q125" i="2" l="1"/>
  <c r="S124" i="2"/>
  <c r="U124" i="2"/>
  <c r="V124" i="2" l="1"/>
  <c r="X124" i="2" s="1"/>
  <c r="Y124" i="2" s="1"/>
  <c r="T125" i="2"/>
  <c r="Z125" i="2" l="1"/>
  <c r="W125" i="2"/>
  <c r="C125" i="2" s="1"/>
  <c r="J126" i="1"/>
  <c r="D125" i="2" l="1"/>
  <c r="F125" i="2" l="1"/>
  <c r="G125" i="2" s="1"/>
  <c r="I125" i="2" l="1"/>
  <c r="J125" i="2" s="1"/>
  <c r="H126" i="2"/>
  <c r="L125" i="2" l="1"/>
  <c r="M125" i="2" s="1"/>
  <c r="O125" i="2" s="1"/>
  <c r="K126" i="2"/>
  <c r="N126" i="2" l="1"/>
  <c r="P125" i="2"/>
  <c r="R125" i="2" s="1"/>
  <c r="Q126" i="2" l="1"/>
  <c r="S125" i="2"/>
  <c r="U125" i="2"/>
  <c r="V125" i="2" l="1"/>
  <c r="X125" i="2" s="1"/>
  <c r="Y125" i="2" s="1"/>
  <c r="T126" i="2"/>
  <c r="Z126" i="2" l="1"/>
  <c r="W126" i="2"/>
  <c r="J127" i="1"/>
  <c r="C126" i="2" l="1"/>
  <c r="D126" i="2" s="1"/>
  <c r="F126" i="2" l="1"/>
  <c r="G126" i="2" s="1"/>
  <c r="I126" i="2" l="1"/>
  <c r="J126" i="2" s="1"/>
  <c r="H127" i="2"/>
  <c r="L126" i="2" l="1"/>
  <c r="M126" i="2" s="1"/>
  <c r="K127" i="2"/>
  <c r="O126" i="2" l="1"/>
  <c r="P126" i="2" s="1"/>
  <c r="R126" i="2" s="1"/>
  <c r="N127" i="2"/>
  <c r="S126" i="2" l="1"/>
  <c r="U126" i="2" s="1"/>
  <c r="Q127" i="2"/>
  <c r="V126" i="2" l="1"/>
  <c r="X126" i="2" s="1"/>
  <c r="Y126" i="2" s="1"/>
  <c r="T127" i="2"/>
  <c r="Z127" i="2" l="1"/>
  <c r="W127" i="2"/>
  <c r="C127" i="2" s="1"/>
  <c r="J128" i="1"/>
  <c r="D127" i="2" l="1"/>
  <c r="F127" i="2" s="1"/>
  <c r="G127" i="2" l="1"/>
  <c r="I127" i="2"/>
  <c r="J127" i="2" l="1"/>
  <c r="L127" i="2" s="1"/>
  <c r="H128" i="2"/>
  <c r="M127" i="2" l="1"/>
  <c r="O127" i="2" s="1"/>
  <c r="K128" i="2"/>
  <c r="P127" i="2" l="1"/>
  <c r="R127" i="2" s="1"/>
  <c r="N128" i="2"/>
  <c r="Q128" i="2" l="1"/>
  <c r="S127" i="2"/>
  <c r="U127" i="2" s="1"/>
  <c r="T128" i="2" l="1"/>
  <c r="V127" i="2"/>
  <c r="X127" i="2" s="1"/>
  <c r="Y127" i="2" s="1"/>
  <c r="W128" i="2" l="1"/>
  <c r="J129" i="1"/>
  <c r="Z128" i="2"/>
  <c r="C128" i="2" l="1"/>
  <c r="D128" i="2" s="1"/>
  <c r="F128" i="2" l="1"/>
  <c r="G128" i="2" s="1"/>
  <c r="I128" i="2" l="1"/>
  <c r="J128" i="2" s="1"/>
  <c r="H129" i="2"/>
  <c r="L128" i="2" l="1"/>
  <c r="M128" i="2" s="1"/>
  <c r="K129" i="2"/>
  <c r="O128" i="2" l="1"/>
  <c r="P128" i="2" s="1"/>
  <c r="N129" i="2"/>
  <c r="R128" i="2" l="1"/>
  <c r="S128" i="2" s="1"/>
  <c r="Q129" i="2"/>
  <c r="U128" i="2" l="1"/>
  <c r="T129" i="2"/>
  <c r="V128" i="2" l="1"/>
  <c r="X128" i="2" s="1"/>
  <c r="Y128" i="2" s="1"/>
  <c r="W129" i="2" l="1"/>
  <c r="Z129" i="2"/>
  <c r="J130" i="1"/>
  <c r="C129" i="2" l="1"/>
  <c r="D129" i="2" s="1"/>
  <c r="F129" i="2" l="1"/>
  <c r="G129" i="2" l="1"/>
  <c r="H130" i="2" s="1"/>
  <c r="I129" i="2" l="1"/>
  <c r="J129" i="2" s="1"/>
  <c r="K130" i="2" s="1"/>
  <c r="L129" i="2" l="1"/>
  <c r="M129" i="2" l="1"/>
  <c r="N130" i="2" s="1"/>
  <c r="O129" i="2" l="1"/>
  <c r="P129" i="2" s="1"/>
  <c r="Q130" i="2" s="1"/>
  <c r="R129" i="2" l="1"/>
  <c r="S129" i="2" s="1"/>
  <c r="T130" i="2" s="1"/>
  <c r="U129" i="2" l="1"/>
  <c r="V129" i="2" s="1"/>
  <c r="W130" i="2" s="1"/>
  <c r="X129" i="2" l="1"/>
  <c r="Y129" i="2" s="1"/>
  <c r="Z130" i="2" s="1"/>
  <c r="J131" i="1" l="1"/>
  <c r="C130" i="2"/>
  <c r="D130" i="2" s="1"/>
  <c r="F130" i="2" l="1"/>
  <c r="G130" i="2" s="1"/>
  <c r="H131" i="2" s="1"/>
  <c r="I130" i="2" l="1"/>
  <c r="J130" i="2" s="1"/>
  <c r="K131" i="2" s="1"/>
  <c r="L130" i="2" l="1"/>
  <c r="M130" i="2" s="1"/>
  <c r="N131" i="2" s="1"/>
  <c r="O130" i="2" l="1"/>
  <c r="P130" i="2" s="1"/>
  <c r="Q131" i="2" s="1"/>
  <c r="R130" i="2" l="1"/>
  <c r="S130" i="2" l="1"/>
  <c r="U130" i="2"/>
  <c r="V130" i="2" l="1"/>
  <c r="W131" i="2" s="1"/>
  <c r="T131" i="2"/>
  <c r="X130" i="2" l="1"/>
  <c r="Y130" i="2" s="1"/>
  <c r="Z131" i="2" s="1"/>
  <c r="C131" i="2" s="1"/>
  <c r="D131" i="2" s="1"/>
  <c r="J132" i="1" l="1"/>
  <c r="F131" i="2"/>
  <c r="G131" i="2" l="1"/>
  <c r="H132" i="2" s="1"/>
  <c r="I131" i="2" l="1"/>
  <c r="J131" i="2" s="1"/>
  <c r="K132" i="2" s="1"/>
  <c r="L131" i="2" l="1"/>
  <c r="M131" i="2" s="1"/>
  <c r="N132" i="2" s="1"/>
  <c r="O131" i="2" l="1"/>
  <c r="P131" i="2" s="1"/>
  <c r="R131" i="2" l="1"/>
  <c r="Q132" i="2"/>
  <c r="S131" i="2" l="1"/>
  <c r="T132" i="2" s="1"/>
  <c r="U131" i="2" l="1"/>
  <c r="V131" i="2" s="1"/>
  <c r="W132" i="2" s="1"/>
  <c r="X131" i="2" l="1"/>
  <c r="Y131" i="2" s="1"/>
  <c r="Z132" i="2" s="1"/>
  <c r="C132" i="2" s="1"/>
  <c r="J133" i="1" l="1"/>
  <c r="D132" i="2"/>
  <c r="F132" i="2"/>
  <c r="G132" i="2" s="1"/>
  <c r="I132" i="2" l="1"/>
  <c r="J132" i="2" s="1"/>
  <c r="H133" i="2"/>
  <c r="L132" i="2" l="1"/>
  <c r="K133" i="2"/>
  <c r="M132" i="2" l="1"/>
  <c r="N133" i="2" s="1"/>
  <c r="O132" i="2" l="1"/>
  <c r="P132" i="2" s="1"/>
  <c r="Q133" i="2" s="1"/>
  <c r="R132" i="2" l="1"/>
  <c r="S132" i="2" s="1"/>
  <c r="U132" i="2" l="1"/>
  <c r="V132" i="2" s="1"/>
  <c r="W133" i="2" s="1"/>
  <c r="T133" i="2"/>
  <c r="X132" i="2" l="1"/>
  <c r="Y132" i="2" s="1"/>
  <c r="Z133" i="2" s="1"/>
  <c r="C133" i="2" s="1"/>
  <c r="J134" i="1" l="1"/>
  <c r="D133" i="2"/>
  <c r="F133" i="2"/>
  <c r="G133" i="2" l="1"/>
  <c r="H134" i="2" s="1"/>
  <c r="I133" i="2" l="1"/>
  <c r="J133" i="2" l="1"/>
  <c r="K134" i="2" s="1"/>
  <c r="L133" i="2" l="1"/>
  <c r="M133" i="2" s="1"/>
  <c r="N134" i="2" s="1"/>
  <c r="O133" i="2" l="1"/>
  <c r="P133" i="2" s="1"/>
  <c r="Q134" i="2" s="1"/>
  <c r="R133" i="2" l="1"/>
  <c r="S133" i="2" s="1"/>
  <c r="T134" i="2" s="1"/>
  <c r="U133" i="2" l="1"/>
  <c r="V133" i="2" s="1"/>
  <c r="W134" i="2" s="1"/>
  <c r="X133" i="2" l="1"/>
  <c r="Y133" i="2" s="1"/>
  <c r="J135" i="1" s="1"/>
  <c r="Z134" i="2" l="1"/>
  <c r="C134" i="2" s="1"/>
  <c r="D134" i="2" s="1"/>
  <c r="F134" i="2" l="1"/>
  <c r="G134" i="2" s="1"/>
  <c r="H135" i="2" s="1"/>
  <c r="I134" i="2" l="1"/>
  <c r="J134" i="2" s="1"/>
  <c r="K135" i="2" s="1"/>
  <c r="L134" i="2" l="1"/>
  <c r="M134" i="2" l="1"/>
  <c r="N135" i="2" s="1"/>
  <c r="O134" i="2" l="1"/>
  <c r="P134" i="2" s="1"/>
  <c r="Q135" i="2" s="1"/>
  <c r="R134" i="2" l="1"/>
  <c r="S134" i="2" s="1"/>
  <c r="T135" i="2" l="1"/>
  <c r="U134" i="2"/>
  <c r="V134" i="2" l="1"/>
  <c r="X134" i="2" s="1"/>
  <c r="Y134" i="2" s="1"/>
  <c r="Z135" i="2" s="1"/>
  <c r="W135" i="2" l="1"/>
  <c r="C135" i="2" s="1"/>
  <c r="J136" i="1"/>
  <c r="D135" i="2" l="1"/>
  <c r="F135" i="2" l="1"/>
  <c r="G135" i="2" l="1"/>
  <c r="H136" i="2" s="1"/>
  <c r="I135" i="2" l="1"/>
  <c r="J135" i="2" s="1"/>
  <c r="K136" i="2" s="1"/>
  <c r="L135" i="2" l="1"/>
  <c r="M135" i="2" l="1"/>
  <c r="O135" i="2" s="1"/>
  <c r="P135" i="2" s="1"/>
  <c r="Q136" i="2" s="1"/>
  <c r="N136" i="2" l="1"/>
  <c r="R135" i="2"/>
  <c r="S135" i="2" l="1"/>
  <c r="T136" i="2" l="1"/>
  <c r="U135" i="2"/>
  <c r="V135" i="2" l="1"/>
  <c r="X135" i="2" s="1"/>
  <c r="Y135" i="2" s="1"/>
  <c r="Z136" i="2" s="1"/>
  <c r="W136" i="2" l="1"/>
  <c r="C136" i="2" s="1"/>
  <c r="J137" i="1"/>
  <c r="D136" i="2" l="1"/>
  <c r="F136" i="2" l="1"/>
  <c r="G136" i="2" s="1"/>
  <c r="H137" i="2" s="1"/>
  <c r="I136" i="2" l="1"/>
  <c r="J136" i="2" s="1"/>
  <c r="L136" i="2" s="1"/>
  <c r="M136" i="2" l="1"/>
  <c r="N137" i="2" s="1"/>
  <c r="K137" i="2"/>
  <c r="O136" i="2" l="1"/>
  <c r="P136" i="2" s="1"/>
  <c r="R136" i="2" s="1"/>
  <c r="Q137" i="2" l="1"/>
  <c r="S136" i="2"/>
  <c r="T137" i="2" s="1"/>
  <c r="U136" i="2"/>
  <c r="V136" i="2" s="1"/>
  <c r="X136" i="2" l="1"/>
  <c r="Y136" i="2" s="1"/>
  <c r="Z137" i="2" s="1"/>
  <c r="W137" i="2"/>
  <c r="C137" i="2" l="1"/>
  <c r="D137" i="2" s="1"/>
  <c r="F137" i="2" s="1"/>
  <c r="J138" i="1"/>
  <c r="G137" i="2" l="1"/>
  <c r="I137" i="2" s="1"/>
  <c r="J137" i="2" s="1"/>
  <c r="L137" i="2" s="1"/>
  <c r="M137" i="2" s="1"/>
  <c r="O137" i="2" s="1"/>
  <c r="P137" i="2" l="1"/>
  <c r="R137" i="2" s="1"/>
  <c r="S137" i="2" l="1"/>
  <c r="U137" i="2" s="1"/>
  <c r="V137" i="2" l="1"/>
  <c r="X137" i="2" s="1"/>
  <c r="Y137" i="2" s="1"/>
  <c r="J139" i="1" s="1"/>
  <c r="L19" i="1" s="1"/>
  <c r="B14" i="1" s="1"/>
</calcChain>
</file>

<file path=xl/sharedStrings.xml><?xml version="1.0" encoding="utf-8"?>
<sst xmlns="http://schemas.openxmlformats.org/spreadsheetml/2006/main" count="82" uniqueCount="41">
  <si>
    <t>Balance</t>
  </si>
  <si>
    <t>Max</t>
  </si>
  <si>
    <t>Min</t>
  </si>
  <si>
    <t>Incre</t>
  </si>
  <si>
    <t>X</t>
  </si>
  <si>
    <t>Y</t>
  </si>
  <si>
    <t>Instructions:</t>
  </si>
  <si>
    <t xml:space="preserve">Extra Monthly Payment </t>
  </si>
  <si>
    <t>(beyond minimum debt payments)</t>
  </si>
  <si>
    <t xml:space="preserve">One-Time Start-up Payment </t>
  </si>
  <si>
    <t>(from cash you have in savings)</t>
  </si>
  <si>
    <t>Provided by: LifeAndMyFinances.com</t>
  </si>
  <si>
    <t>Minimum Payment</t>
  </si>
  <si>
    <t>Interest Rate</t>
  </si>
  <si>
    <t>Month</t>
  </si>
  <si>
    <t>Payment</t>
  </si>
  <si>
    <t>Debt Amount</t>
  </si>
  <si>
    <t>Debt Payoff Month</t>
  </si>
  <si>
    <t>Monthly Tracker!</t>
  </si>
  <si>
    <t>Then, print this sheet, put it on your fridge, and mark how well you're doing vs. your goal!</t>
  </si>
  <si>
    <t>Color in the squares as you go and pay off that debt faster than you planned! Good luck!</t>
  </si>
  <si>
    <t>one-time amount you can scrounge up to get things rolling.</t>
  </si>
  <si>
    <t>minimum payments and interest rates.</t>
  </si>
  <si>
    <t xml:space="preserve">Like the sheet? Need a bigger one with more inputs? We sell one on Etsy for just $3.99. Click here to check it out! </t>
  </si>
  <si>
    <t>2) Fill in your debts (starting in cell D13) from smallest to largest. Include the</t>
  </si>
  <si>
    <t>Student Loan Snowball Calculator</t>
  </si>
  <si>
    <t>Copyright 2022</t>
  </si>
  <si>
    <t>Student Loan 1</t>
  </si>
  <si>
    <t>Student Loan 2</t>
  </si>
  <si>
    <t>Student Loan 3</t>
  </si>
  <si>
    <t>Student Loan 4</t>
  </si>
  <si>
    <t>Student Loan 5</t>
  </si>
  <si>
    <t>Student Loan 6</t>
  </si>
  <si>
    <t>Student Loan 7</t>
  </si>
  <si>
    <t>Student Loan 8</t>
  </si>
  <si>
    <t>Student Loan Payoff Chart</t>
  </si>
  <si>
    <t>Enter all your numbers in the Student Loan Snowball Calc tab and then click "Refresh Chart" to the right.</t>
  </si>
  <si>
    <t>1) Fill in cells M3 and M4: the monthly amount you can put toward your debt and the</t>
  </si>
  <si>
    <t>Smallest Loans</t>
  </si>
  <si>
    <t xml:space="preserve">Biggest Loans </t>
  </si>
  <si>
    <t>3) Scroll down to see how quickly you could get out of student loan debt!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</si>
</sst>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36"/>
      <color theme="0"/>
      <name val="Impact"/>
      <family val="2"/>
    </font>
    <font>
      <b/>
      <sz val="12"/>
      <color theme="1"/>
      <name val="Calibri"/>
      <family val="2"/>
      <scheme val="minor"/>
    </font>
    <font>
      <sz val="26"/>
      <color theme="5"/>
      <name val="Arial Black"/>
      <family val="2"/>
    </font>
    <font>
      <b/>
      <u/>
      <sz val="11"/>
      <color theme="1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20"/>
      <color theme="0"/>
      <name val="Arial"/>
      <family val="2"/>
    </font>
    <font>
      <b/>
      <sz val="24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u/>
      <sz val="11"/>
      <color theme="3" tint="-0.24994659260841701"/>
      <name val="Calibri"/>
      <family val="2"/>
      <scheme val="minor"/>
    </font>
    <font>
      <sz val="28"/>
      <color theme="0"/>
      <name val="Impact"/>
      <family val="2"/>
    </font>
    <font>
      <b/>
      <u/>
      <sz val="11"/>
      <color theme="8" tint="0.3999755851924192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26"/>
      <color theme="3" tint="-0.499984740745262"/>
      <name val="Arial Black"/>
      <family val="2"/>
    </font>
    <font>
      <sz val="14"/>
      <color theme="3" tint="-0.499984740745262"/>
      <name val="Calibri"/>
      <family val="2"/>
      <scheme val="minor"/>
    </font>
    <font>
      <b/>
      <u/>
      <sz val="14"/>
      <color theme="3" tint="-0.499984740745262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Fill="1"/>
    <xf numFmtId="44" fontId="7" fillId="0" borderId="5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/>
    <xf numFmtId="0" fontId="9" fillId="0" borderId="6" xfId="0" applyFont="1" applyBorder="1" applyAlignment="1">
      <alignment horizontal="right" vertical="center"/>
    </xf>
    <xf numFmtId="44" fontId="0" fillId="2" borderId="6" xfId="1" applyFont="1" applyFill="1" applyBorder="1"/>
    <xf numFmtId="0" fontId="0" fillId="0" borderId="6" xfId="0" applyBorder="1"/>
    <xf numFmtId="0" fontId="0" fillId="0" borderId="7" xfId="0" applyBorder="1"/>
    <xf numFmtId="44" fontId="4" fillId="0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9" fillId="0" borderId="11" xfId="0" applyFont="1" applyBorder="1" applyAlignment="1">
      <alignment horizontal="right" vertical="center"/>
    </xf>
    <xf numFmtId="44" fontId="0" fillId="2" borderId="11" xfId="1" applyFont="1" applyFill="1" applyBorder="1"/>
    <xf numFmtId="0" fontId="0" fillId="0" borderId="11" xfId="0" applyBorder="1"/>
    <xf numFmtId="0" fontId="0" fillId="0" borderId="12" xfId="0" applyBorder="1"/>
    <xf numFmtId="44" fontId="4" fillId="0" borderId="1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13" xfId="0" applyFont="1" applyBorder="1"/>
    <xf numFmtId="44" fontId="6" fillId="0" borderId="14" xfId="1" applyFont="1" applyBorder="1"/>
    <xf numFmtId="0" fontId="9" fillId="0" borderId="15" xfId="0" applyFont="1" applyBorder="1"/>
    <xf numFmtId="44" fontId="9" fillId="0" borderId="14" xfId="1" applyFont="1" applyBorder="1"/>
    <xf numFmtId="0" fontId="9" fillId="0" borderId="16" xfId="0" applyFont="1" applyBorder="1"/>
    <xf numFmtId="44" fontId="0" fillId="0" borderId="16" xfId="1" applyFont="1" applyBorder="1"/>
    <xf numFmtId="44" fontId="0" fillId="0" borderId="14" xfId="1" applyFont="1" applyBorder="1"/>
    <xf numFmtId="0" fontId="0" fillId="0" borderId="8" xfId="0" applyBorder="1"/>
    <xf numFmtId="44" fontId="0" fillId="2" borderId="17" xfId="1" applyFont="1" applyFill="1" applyBorder="1"/>
    <xf numFmtId="0" fontId="0" fillId="0" borderId="18" xfId="0" applyBorder="1"/>
    <xf numFmtId="44" fontId="0" fillId="2" borderId="0" xfId="1" applyFont="1" applyFill="1" applyBorder="1"/>
    <xf numFmtId="166" fontId="0" fillId="2" borderId="19" xfId="4" applyNumberFormat="1" applyFont="1" applyFill="1" applyBorder="1"/>
    <xf numFmtId="0" fontId="0" fillId="0" borderId="20" xfId="0" applyBorder="1"/>
    <xf numFmtId="166" fontId="0" fillId="2" borderId="11" xfId="4" applyNumberFormat="1" applyFont="1" applyFill="1" applyBorder="1"/>
    <xf numFmtId="44" fontId="0" fillId="0" borderId="0" xfId="1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4" fontId="0" fillId="0" borderId="18" xfId="0" applyNumberFormat="1" applyBorder="1"/>
    <xf numFmtId="44" fontId="0" fillId="0" borderId="18" xfId="1" applyFont="1" applyFill="1" applyBorder="1"/>
    <xf numFmtId="44" fontId="0" fillId="0" borderId="17" xfId="1" applyFont="1" applyFill="1" applyBorder="1"/>
    <xf numFmtId="0" fontId="0" fillId="0" borderId="22" xfId="0" applyBorder="1" applyAlignment="1">
      <alignment horizontal="center"/>
    </xf>
    <xf numFmtId="44" fontId="0" fillId="0" borderId="23" xfId="0" applyNumberFormat="1" applyBorder="1"/>
    <xf numFmtId="44" fontId="0" fillId="0" borderId="24" xfId="1" applyFont="1" applyFill="1" applyBorder="1"/>
    <xf numFmtId="44" fontId="0" fillId="0" borderId="23" xfId="1" applyFont="1" applyFill="1" applyBorder="1"/>
    <xf numFmtId="44" fontId="0" fillId="0" borderId="25" xfId="1" applyFont="1" applyFill="1" applyBorder="1"/>
    <xf numFmtId="0" fontId="0" fillId="0" borderId="24" xfId="0" applyBorder="1"/>
    <xf numFmtId="0" fontId="4" fillId="0" borderId="0" xfId="0" applyFont="1"/>
    <xf numFmtId="1" fontId="4" fillId="0" borderId="0" xfId="0" applyNumberFormat="1" applyFo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4" fillId="0" borderId="11" xfId="0" applyFont="1" applyFill="1" applyBorder="1"/>
    <xf numFmtId="0" fontId="4" fillId="0" borderId="12" xfId="0" applyFont="1" applyFill="1" applyBorder="1"/>
    <xf numFmtId="0" fontId="20" fillId="3" borderId="0" xfId="2" applyFont="1" applyFill="1" applyAlignment="1">
      <alignment horizontal="center" vertical="center" wrapText="1"/>
    </xf>
    <xf numFmtId="44" fontId="6" fillId="0" borderId="16" xfId="1" applyFont="1" applyBorder="1"/>
    <xf numFmtId="44" fontId="0" fillId="0" borderId="0" xfId="1" applyFont="1" applyFill="1" applyBorder="1"/>
    <xf numFmtId="44" fontId="9" fillId="0" borderId="16" xfId="1" applyFont="1" applyBorder="1"/>
    <xf numFmtId="0" fontId="0" fillId="0" borderId="0" xfId="0" applyBorder="1"/>
    <xf numFmtId="44" fontId="7" fillId="0" borderId="6" xfId="1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44" fontId="4" fillId="0" borderId="11" xfId="1" applyFont="1" applyFill="1" applyBorder="1" applyAlignment="1">
      <alignment vertical="center"/>
    </xf>
    <xf numFmtId="0" fontId="4" fillId="0" borderId="0" xfId="0" applyFont="1" applyFill="1" applyBorder="1"/>
    <xf numFmtId="166" fontId="0" fillId="2" borderId="0" xfId="4" applyNumberFormat="1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4" fontId="0" fillId="4" borderId="0" xfId="1" applyFont="1" applyFill="1"/>
    <xf numFmtId="0" fontId="10" fillId="4" borderId="0" xfId="0" applyFont="1" applyFill="1" applyAlignment="1">
      <alignment horizontal="center" vertical="top"/>
    </xf>
    <xf numFmtId="44" fontId="11" fillId="4" borderId="0" xfId="2" applyNumberFormat="1" applyFont="1" applyFill="1" applyAlignment="1">
      <alignment horizontal="left"/>
    </xf>
    <xf numFmtId="44" fontId="12" fillId="4" borderId="0" xfId="1" applyFont="1" applyFill="1" applyAlignment="1">
      <alignment horizontal="left"/>
    </xf>
    <xf numFmtId="44" fontId="5" fillId="4" borderId="0" xfId="1" applyFont="1" applyFill="1" applyAlignment="1">
      <alignment horizontal="left"/>
    </xf>
    <xf numFmtId="0" fontId="9" fillId="4" borderId="0" xfId="0" applyFont="1" applyFill="1" applyAlignment="1">
      <alignment horizontal="right"/>
    </xf>
    <xf numFmtId="44" fontId="0" fillId="4" borderId="0" xfId="1" applyFont="1" applyFill="1" applyBorder="1"/>
    <xf numFmtId="0" fontId="0" fillId="4" borderId="3" xfId="0" applyFill="1" applyBorder="1" applyAlignment="1">
      <alignment horizontal="center" vertical="center"/>
    </xf>
    <xf numFmtId="0" fontId="0" fillId="4" borderId="24" xfId="0" applyFill="1" applyBorder="1"/>
    <xf numFmtId="0" fontId="0" fillId="4" borderId="0" xfId="0" applyFill="1" applyAlignment="1">
      <alignment horizontal="center" vertical="center"/>
    </xf>
    <xf numFmtId="44" fontId="4" fillId="4" borderId="0" xfId="1" applyFont="1" applyFill="1"/>
    <xf numFmtId="0" fontId="4" fillId="4" borderId="0" xfId="0" applyFont="1" applyFill="1"/>
    <xf numFmtId="1" fontId="4" fillId="4" borderId="0" xfId="0" applyNumberFormat="1" applyFont="1" applyFill="1"/>
    <xf numFmtId="0" fontId="18" fillId="4" borderId="0" xfId="0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/>
    <xf numFmtId="44" fontId="13" fillId="4" borderId="0" xfId="1" applyFont="1" applyFill="1"/>
    <xf numFmtId="44" fontId="14" fillId="4" borderId="0" xfId="1" applyFont="1" applyFill="1"/>
    <xf numFmtId="1" fontId="13" fillId="4" borderId="0" xfId="0" applyNumberFormat="1" applyFont="1" applyFill="1"/>
    <xf numFmtId="44" fontId="16" fillId="4" borderId="0" xfId="1" applyFont="1" applyFill="1"/>
    <xf numFmtId="0" fontId="19" fillId="4" borderId="0" xfId="0" applyFont="1" applyFill="1"/>
    <xf numFmtId="0" fontId="15" fillId="4" borderId="0" xfId="0" applyFont="1" applyFill="1"/>
    <xf numFmtId="0" fontId="17" fillId="4" borderId="0" xfId="0" applyFont="1" applyFill="1"/>
    <xf numFmtId="164" fontId="19" fillId="4" borderId="0" xfId="0" applyNumberFormat="1" applyFont="1" applyFill="1"/>
    <xf numFmtId="44" fontId="22" fillId="4" borderId="0" xfId="2" applyNumberFormat="1" applyFont="1" applyFill="1" applyAlignment="1">
      <alignment horizontal="left"/>
    </xf>
    <xf numFmtId="0" fontId="21" fillId="4" borderId="0" xfId="0" applyFont="1" applyFill="1" applyAlignment="1">
      <alignment horizontal="left" vertical="center"/>
    </xf>
    <xf numFmtId="0" fontId="3" fillId="3" borderId="0" xfId="2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/>
    </xf>
    <xf numFmtId="0" fontId="24" fillId="4" borderId="0" xfId="0" applyFont="1" applyFill="1" applyAlignment="1"/>
    <xf numFmtId="0" fontId="24" fillId="4" borderId="0" xfId="0" applyFont="1" applyFill="1" applyAlignment="1">
      <alignment vertical="top"/>
    </xf>
    <xf numFmtId="0" fontId="24" fillId="4" borderId="0" xfId="0" applyFont="1" applyFill="1" applyBorder="1" applyAlignment="1">
      <alignment vertical="top"/>
    </xf>
    <xf numFmtId="0" fontId="23" fillId="4" borderId="0" xfId="0" applyFont="1" applyFill="1" applyBorder="1"/>
    <xf numFmtId="44" fontId="23" fillId="4" borderId="0" xfId="1" applyFont="1" applyFill="1" applyBorder="1"/>
    <xf numFmtId="44" fontId="25" fillId="4" borderId="0" xfId="1" applyFont="1" applyFill="1" applyAlignment="1">
      <alignment horizontal="right" vertical="top"/>
    </xf>
    <xf numFmtId="44" fontId="26" fillId="4" borderId="0" xfId="2" applyNumberFormat="1" applyFont="1" applyFill="1" applyAlignment="1">
      <alignment horizontal="right" vertical="top"/>
    </xf>
    <xf numFmtId="0" fontId="23" fillId="4" borderId="0" xfId="0" applyFont="1" applyFill="1"/>
    <xf numFmtId="1" fontId="23" fillId="4" borderId="0" xfId="0" applyNumberFormat="1" applyFont="1" applyFill="1"/>
    <xf numFmtId="164" fontId="27" fillId="4" borderId="0" xfId="1" applyNumberFormat="1" applyFont="1" applyFill="1" applyBorder="1" applyAlignment="1">
      <alignment vertical="center"/>
    </xf>
    <xf numFmtId="44" fontId="23" fillId="4" borderId="0" xfId="1" applyFont="1" applyFill="1"/>
    <xf numFmtId="43" fontId="23" fillId="4" borderId="0" xfId="3" applyFont="1" applyFill="1"/>
    <xf numFmtId="0" fontId="28" fillId="4" borderId="0" xfId="0" applyFont="1" applyFill="1" applyBorder="1" applyAlignment="1">
      <alignment horizontal="left" vertical="top" indent="1"/>
    </xf>
    <xf numFmtId="44" fontId="25" fillId="4" borderId="0" xfId="1" applyFont="1" applyFill="1" applyBorder="1"/>
    <xf numFmtId="0" fontId="29" fillId="4" borderId="0" xfId="0" applyFont="1" applyFill="1" applyBorder="1" applyAlignment="1">
      <alignment horizontal="center"/>
    </xf>
    <xf numFmtId="0" fontId="25" fillId="4" borderId="0" xfId="0" applyFont="1" applyFill="1" applyBorder="1"/>
    <xf numFmtId="44" fontId="23" fillId="4" borderId="0" xfId="0" applyNumberFormat="1" applyFont="1" applyFill="1"/>
    <xf numFmtId="165" fontId="29" fillId="4" borderId="0" xfId="1" applyNumberFormat="1" applyFont="1" applyFill="1" applyBorder="1" applyAlignment="1">
      <alignment horizontal="center"/>
    </xf>
    <xf numFmtId="9" fontId="29" fillId="4" borderId="0" xfId="0" applyNumberFormat="1" applyFont="1" applyFill="1" applyBorder="1" applyAlignment="1">
      <alignment horizontal="center"/>
    </xf>
    <xf numFmtId="0" fontId="30" fillId="4" borderId="0" xfId="0" applyFont="1" applyFill="1" applyBorder="1" applyAlignment="1">
      <alignment horizontal="left" indent="3"/>
    </xf>
    <xf numFmtId="0" fontId="31" fillId="4" borderId="0" xfId="0" applyFont="1" applyFill="1" applyAlignment="1">
      <alignment horizontal="center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537937420348894E-2"/>
          <c:y val="4.6752326997672441E-2"/>
          <c:w val="0.93562875931835154"/>
          <c:h val="0.8913874276958805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'Debt Payoff Chart'!$J$18</c:f>
              <c:strCache>
                <c:ptCount val="1"/>
                <c:pt idx="0">
                  <c:v>Debt Amount</c:v>
                </c:pt>
              </c:strCache>
            </c:strRef>
          </c:tx>
          <c:spPr>
            <a:ln w="3810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'Debt Payoff Chart'!$I$19:$I$139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'Debt Payoff Chart'!$J$19:$J$139</c:f>
              <c:numCache>
                <c:formatCode>_("$"* #,##0.00_);_("$"* \(#,##0.00\);_("$"* "-"??_);_(@_)</c:formatCode>
                <c:ptCount val="121"/>
                <c:pt idx="0">
                  <c:v>30000</c:v>
                </c:pt>
                <c:pt idx="1">
                  <c:v>29603</c:v>
                </c:pt>
                <c:pt idx="2">
                  <c:v>29452.653333333335</c:v>
                </c:pt>
                <c:pt idx="3">
                  <c:v>29301.13118055556</c:v>
                </c:pt>
                <c:pt idx="4">
                  <c:v>29148.423869166203</c:v>
                </c:pt>
                <c:pt idx="5">
                  <c:v>28994.521643418389</c:v>
                </c:pt>
                <c:pt idx="6">
                  <c:v>28839.414663575284</c:v>
                </c:pt>
                <c:pt idx="7">
                  <c:v>28683.093005159819</c:v>
                </c:pt>
                <c:pt idx="8">
                  <c:v>28525.546658197414</c:v>
                </c:pt>
                <c:pt idx="9">
                  <c:v>28366.765526451811</c:v>
                </c:pt>
                <c:pt idx="10">
                  <c:v>28206.739426653818</c:v>
                </c:pt>
                <c:pt idx="11">
                  <c:v>28045.458087722996</c:v>
                </c:pt>
                <c:pt idx="12">
                  <c:v>27882.911149982167</c:v>
                </c:pt>
                <c:pt idx="13">
                  <c:v>27719.088164364686</c:v>
                </c:pt>
                <c:pt idx="14">
                  <c:v>27553.978591614417</c:v>
                </c:pt>
                <c:pt idx="15">
                  <c:v>27387.57180147836</c:v>
                </c:pt>
                <c:pt idx="16">
                  <c:v>27219.857071891791</c:v>
                </c:pt>
                <c:pt idx="17">
                  <c:v>27050.823588155967</c:v>
                </c:pt>
                <c:pt idx="18">
                  <c:v>26880.460442108175</c:v>
                </c:pt>
                <c:pt idx="19">
                  <c:v>26708.756631284195</c:v>
                </c:pt>
                <c:pt idx="20">
                  <c:v>26535.701058073006</c:v>
                </c:pt>
                <c:pt idx="21">
                  <c:v>26361.28252886371</c:v>
                </c:pt>
                <c:pt idx="22">
                  <c:v>26185.4897531846</c:v>
                </c:pt>
                <c:pt idx="23">
                  <c:v>26008.311342834226</c:v>
                </c:pt>
                <c:pt idx="24">
                  <c:v>25829.735811004553</c:v>
                </c:pt>
                <c:pt idx="25">
                  <c:v>25649.751571395922</c:v>
                </c:pt>
                <c:pt idx="26">
                  <c:v>25468.346937323906</c:v>
                </c:pt>
                <c:pt idx="27">
                  <c:v>25285.510120817882</c:v>
                </c:pt>
                <c:pt idx="28">
                  <c:v>25101.229231711317</c:v>
                </c:pt>
                <c:pt idx="29">
                  <c:v>24915.492276723628</c:v>
                </c:pt>
                <c:pt idx="30">
                  <c:v>24728.287158533545</c:v>
                </c:pt>
                <c:pt idx="31">
                  <c:v>24539.601674843972</c:v>
                </c:pt>
                <c:pt idx="32">
                  <c:v>24349.423517438132</c:v>
                </c:pt>
                <c:pt idx="33">
                  <c:v>24157.740271227056</c:v>
                </c:pt>
                <c:pt idx="34">
                  <c:v>23964.539413288214</c:v>
                </c:pt>
                <c:pt idx="35">
                  <c:v>23769.808311895285</c:v>
                </c:pt>
                <c:pt idx="36">
                  <c:v>23573.534225538966</c:v>
                </c:pt>
                <c:pt idx="37">
                  <c:v>23375.704301938677</c:v>
                </c:pt>
                <c:pt idx="38">
                  <c:v>23176.305577045168</c:v>
                </c:pt>
                <c:pt idx="39">
                  <c:v>22975.324974033887</c:v>
                </c:pt>
                <c:pt idx="40">
                  <c:v>22772.749302289019</c:v>
                </c:pt>
                <c:pt idx="41">
                  <c:v>22568.56525637814</c:v>
                </c:pt>
                <c:pt idx="42">
                  <c:v>22362.759415017332</c:v>
                </c:pt>
                <c:pt idx="43">
                  <c:v>22155.318240026802</c:v>
                </c:pt>
                <c:pt idx="44">
                  <c:v>21946.228075276726</c:v>
                </c:pt>
                <c:pt idx="45">
                  <c:v>21735.475145623397</c:v>
                </c:pt>
                <c:pt idx="46">
                  <c:v>21523.045555835513</c:v>
                </c:pt>
                <c:pt idx="47">
                  <c:v>21308.925289510466</c:v>
                </c:pt>
                <c:pt idx="48">
                  <c:v>21093.100207980635</c:v>
                </c:pt>
                <c:pt idx="49">
                  <c:v>20875.556049209528</c:v>
                </c:pt>
                <c:pt idx="50">
                  <c:v>20656.278426677662</c:v>
                </c:pt>
                <c:pt idx="51">
                  <c:v>20435.252828258155</c:v>
                </c:pt>
                <c:pt idx="52">
                  <c:v>20212.464615081863</c:v>
                </c:pt>
                <c:pt idx="53">
                  <c:v>19987.899020391967</c:v>
                </c:pt>
                <c:pt idx="54">
                  <c:v>19761.541148387987</c:v>
                </c:pt>
                <c:pt idx="55">
                  <c:v>19533.375973059017</c:v>
                </c:pt>
                <c:pt idx="56">
                  <c:v>19303.388337006149</c:v>
                </c:pt>
                <c:pt idx="57">
                  <c:v>19071.562950253974</c:v>
                </c:pt>
                <c:pt idx="58">
                  <c:v>18837.884389051022</c:v>
                </c:pt>
                <c:pt idx="59">
                  <c:v>18602.337094659088</c:v>
                </c:pt>
                <c:pt idx="60">
                  <c:v>18364.905372131296</c:v>
                </c:pt>
                <c:pt idx="61">
                  <c:v>18125.573389078796</c:v>
                </c:pt>
                <c:pt idx="62">
                  <c:v>17884.325174426041</c:v>
                </c:pt>
                <c:pt idx="63">
                  <c:v>17641.144617154456</c:v>
                </c:pt>
                <c:pt idx="64">
                  <c:v>17396.015465034448</c:v>
                </c:pt>
                <c:pt idx="65">
                  <c:v>17148.921323345618</c:v>
                </c:pt>
                <c:pt idx="66">
                  <c:v>16899.845653585078</c:v>
                </c:pt>
                <c:pt idx="67">
                  <c:v>16648.771772163749</c:v>
                </c:pt>
                <c:pt idx="68">
                  <c:v>16395.682849090539</c:v>
                </c:pt>
                <c:pt idx="69">
                  <c:v>16140.561906644261</c:v>
                </c:pt>
                <c:pt idx="70">
                  <c:v>15883.391818033211</c:v>
                </c:pt>
                <c:pt idx="71">
                  <c:v>15624.155306042259</c:v>
                </c:pt>
                <c:pt idx="72">
                  <c:v>15362.834941667345</c:v>
                </c:pt>
                <c:pt idx="73">
                  <c:v>15099.41314273727</c:v>
                </c:pt>
                <c:pt idx="74">
                  <c:v>14833.872172522641</c:v>
                </c:pt>
                <c:pt idx="75">
                  <c:v>14566.194138331863</c:v>
                </c:pt>
                <c:pt idx="76">
                  <c:v>14296.360990094048</c:v>
                </c:pt>
                <c:pt idx="77">
                  <c:v>14024.354518928742</c:v>
                </c:pt>
                <c:pt idx="78">
                  <c:v>13750.156355702282</c:v>
                </c:pt>
                <c:pt idx="79">
                  <c:v>13473.747969570732</c:v>
                </c:pt>
                <c:pt idx="80">
                  <c:v>13195.110666509225</c:v>
                </c:pt>
                <c:pt idx="81">
                  <c:v>12914.225587827585</c:v>
                </c:pt>
                <c:pt idx="82">
                  <c:v>12631.073708672116</c:v>
                </c:pt>
                <c:pt idx="83">
                  <c:v>12345.604349500714</c:v>
                </c:pt>
                <c:pt idx="84">
                  <c:v>12057.691721015661</c:v>
                </c:pt>
                <c:pt idx="85">
                  <c:v>11767.314476205907</c:v>
                </c:pt>
                <c:pt idx="86">
                  <c:v>11474.451077732907</c:v>
                </c:pt>
                <c:pt idx="87">
                  <c:v>11179.079796200913</c:v>
                </c:pt>
                <c:pt idx="88">
                  <c:v>10881.17870841128</c:v>
                </c:pt>
                <c:pt idx="89">
                  <c:v>10580.725695600613</c:v>
                </c:pt>
                <c:pt idx="90">
                  <c:v>10277.698441662629</c:v>
                </c:pt>
                <c:pt idx="91">
                  <c:v>9972.0744313535597</c:v>
                </c:pt>
                <c:pt idx="92">
                  <c:v>9663.8309484809579</c:v>
                </c:pt>
                <c:pt idx="93">
                  <c:v>9352.9450740757329</c:v>
                </c:pt>
                <c:pt idx="94">
                  <c:v>9039.3936845472799</c:v>
                </c:pt>
                <c:pt idx="95">
                  <c:v>8723.1534498215242</c:v>
                </c:pt>
                <c:pt idx="96">
                  <c:v>8404.2008314617269</c:v>
                </c:pt>
                <c:pt idx="97">
                  <c:v>8082.5120807718968</c:v>
                </c:pt>
                <c:pt idx="98">
                  <c:v>7758.0632368826355</c:v>
                </c:pt>
                <c:pt idx="99">
                  <c:v>7430.8301248192529</c:v>
                </c:pt>
                <c:pt idx="100">
                  <c:v>7100.7883535519959</c:v>
                </c:pt>
                <c:pt idx="101">
                  <c:v>6767.9133140281992</c:v>
                </c:pt>
                <c:pt idx="102">
                  <c:v>6432.180177186221</c:v>
                </c:pt>
                <c:pt idx="103">
                  <c:v>6093.5638919509547</c:v>
                </c:pt>
                <c:pt idx="104">
                  <c:v>5752.0391832107834</c:v>
                </c:pt>
                <c:pt idx="105">
                  <c:v>5407.5805497757619</c:v>
                </c:pt>
                <c:pt idx="106">
                  <c:v>5060.1622623168869</c:v>
                </c:pt>
                <c:pt idx="107">
                  <c:v>4709.7583612862491</c:v>
                </c:pt>
                <c:pt idx="108">
                  <c:v>4355.8859448991116</c:v>
                </c:pt>
                <c:pt idx="109">
                  <c:v>3998.4748043481027</c:v>
                </c:pt>
                <c:pt idx="110">
                  <c:v>3637.4895523915839</c:v>
                </c:pt>
                <c:pt idx="111">
                  <c:v>3272.8944479154998</c:v>
                </c:pt>
                <c:pt idx="112">
                  <c:v>2904.6533923946549</c:v>
                </c:pt>
                <c:pt idx="113">
                  <c:v>2532.7299263186014</c:v>
                </c:pt>
                <c:pt idx="114">
                  <c:v>2157.0872255817876</c:v>
                </c:pt>
                <c:pt idx="115">
                  <c:v>1777.6880978376055</c:v>
                </c:pt>
                <c:pt idx="116">
                  <c:v>1394.4949788159815</c:v>
                </c:pt>
                <c:pt idx="117">
                  <c:v>1007.4699286041414</c:v>
                </c:pt>
                <c:pt idx="118">
                  <c:v>616.5746278901828</c:v>
                </c:pt>
                <c:pt idx="119">
                  <c:v>221.77037416908462</c:v>
                </c:pt>
                <c:pt idx="1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2C-44C1-91B9-B97FB128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566216"/>
        <c:axId val="444566544"/>
        <c:extLst/>
      </c:scatterChart>
      <c:valAx>
        <c:axId val="444566216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66544"/>
        <c:crosses val="autoZero"/>
        <c:crossBetween val="midCat"/>
        <c:majorUnit val="1"/>
      </c:valAx>
      <c:valAx>
        <c:axId val="444566544"/>
        <c:scaling>
          <c:orientation val="minMax"/>
          <c:max val="3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66216"/>
        <c:crosses val="autoZero"/>
        <c:crossBetween val="midCat"/>
        <c:majorUnit val="3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154516</xdr:colOff>
      <xdr:row>8</xdr:row>
      <xdr:rowOff>94190</xdr:rowOff>
    </xdr:from>
    <xdr:to>
      <xdr:col>23</xdr:col>
      <xdr:colOff>790575</xdr:colOff>
      <xdr:row>10</xdr:row>
      <xdr:rowOff>115358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EA478291-36AB-4B2D-BE72-614E21017F92}"/>
            </a:ext>
          </a:extLst>
        </xdr:cNvPr>
        <xdr:cNvSpPr/>
      </xdr:nvSpPr>
      <xdr:spPr>
        <a:xfrm rot="16200000">
          <a:off x="9082086" y="-5147205"/>
          <a:ext cx="449793" cy="14590184"/>
        </a:xfrm>
        <a:prstGeom prst="triangle">
          <a:avLst/>
        </a:prstGeom>
        <a:gradFill flip="none" rotWithShape="1">
          <a:gsLst>
            <a:gs pos="0">
              <a:srgbClr val="00B050"/>
            </a:gs>
            <a:gs pos="100000">
              <a:schemeClr val="accent2">
                <a:lumMod val="7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10</xdr:row>
      <xdr:rowOff>148162</xdr:rowOff>
    </xdr:from>
    <xdr:to>
      <xdr:col>26</xdr:col>
      <xdr:colOff>21167</xdr:colOff>
      <xdr:row>35</xdr:row>
      <xdr:rowOff>169326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149226</xdr:colOff>
      <xdr:row>2</xdr:row>
      <xdr:rowOff>74084</xdr:rowOff>
    </xdr:from>
    <xdr:to>
      <xdr:col>20</xdr:col>
      <xdr:colOff>63500</xdr:colOff>
      <xdr:row>4</xdr:row>
      <xdr:rowOff>63500</xdr:rowOff>
    </xdr:to>
    <xdr:sp macro="[0]!ScaleAxes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C4FD3016-1D34-488A-BA6E-AD0951303810}"/>
            </a:ext>
          </a:extLst>
        </xdr:cNvPr>
        <xdr:cNvSpPr/>
      </xdr:nvSpPr>
      <xdr:spPr>
        <a:xfrm>
          <a:off x="12859809" y="455084"/>
          <a:ext cx="2369608" cy="582083"/>
        </a:xfrm>
        <a:prstGeom prst="round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Refresh Chart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tsy.com/listing/1261986348/student-loan-snowball-calculator-16?click_key=ac892283387790d7e4e98363048749c03febe484%3A1261986348&amp;click_sum=ec342ecc&amp;ref=shop_home_active_9&amp;sts=1" TargetMode="External"/><Relationship Id="rId1" Type="http://schemas.openxmlformats.org/officeDocument/2006/relationships/hyperlink" Target="https://lifeandmyfinance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ifeandmyfinan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377C-561E-4A17-9441-061A91049D40}">
  <sheetPr codeName="Sheet2">
    <pageSetUpPr fitToPage="1"/>
  </sheetPr>
  <dimension ref="A1:AY303"/>
  <sheetViews>
    <sheetView showGridLines="0" tabSelected="1" zoomScaleNormal="100" workbookViewId="0">
      <pane xSplit="2" ySplit="17" topLeftCell="C18" activePane="bottomRight" state="frozen"/>
      <selection pane="topRight" activeCell="C1" sqref="C1"/>
      <selection pane="bottomLeft" activeCell="A17" sqref="A17"/>
      <selection pane="bottomRight" activeCell="M3" sqref="M3"/>
    </sheetView>
  </sheetViews>
  <sheetFormatPr defaultRowHeight="15" x14ac:dyDescent="0.25"/>
  <cols>
    <col min="1" max="1" width="2.28515625" customWidth="1"/>
    <col min="2" max="2" width="7.28515625" style="2" customWidth="1"/>
    <col min="3" max="3" width="17.85546875" customWidth="1"/>
    <col min="4" max="4" width="14" style="1" customWidth="1"/>
    <col min="5" max="5" width="9.85546875" style="1" hidden="1" customWidth="1"/>
    <col min="6" max="6" width="18.85546875" customWidth="1"/>
    <col min="7" max="7" width="12.7109375" style="1" customWidth="1"/>
    <col min="8" max="8" width="13.42578125" style="1" hidden="1" customWidth="1"/>
    <col min="9" max="9" width="18.140625" bestFit="1" customWidth="1"/>
    <col min="10" max="10" width="14.140625" style="1" customWidth="1"/>
    <col min="11" max="11" width="11.140625" style="1" hidden="1" customWidth="1"/>
    <col min="12" max="12" width="18.85546875" customWidth="1"/>
    <col min="13" max="13" width="13.140625" style="1" customWidth="1"/>
    <col min="14" max="14" width="13.140625" style="1" hidden="1" customWidth="1"/>
    <col min="15" max="15" width="19.140625" customWidth="1"/>
    <col min="16" max="16" width="13.85546875" style="1" customWidth="1"/>
    <col min="17" max="17" width="13.85546875" style="1" hidden="1" customWidth="1"/>
    <col min="18" max="18" width="18.140625" bestFit="1" customWidth="1"/>
    <col min="19" max="19" width="18" style="1" customWidth="1"/>
    <col min="20" max="20" width="18" style="1" hidden="1" customWidth="1"/>
    <col min="21" max="21" width="18.140625" bestFit="1" customWidth="1"/>
    <col min="22" max="22" width="12.140625" bestFit="1" customWidth="1"/>
    <col min="23" max="23" width="12.140625" hidden="1" customWidth="1"/>
    <col min="24" max="24" width="18.140625" bestFit="1" customWidth="1"/>
    <col min="25" max="25" width="12.140625" bestFit="1" customWidth="1"/>
    <col min="26" max="26" width="12.140625" hidden="1" customWidth="1"/>
    <col min="27" max="27" width="8.140625" customWidth="1"/>
  </cols>
  <sheetData>
    <row r="1" spans="1:51" ht="15.75" thickBot="1" x14ac:dyDescent="0.3">
      <c r="A1" s="70"/>
      <c r="B1" s="71"/>
      <c r="C1" s="70"/>
      <c r="D1" s="72"/>
      <c r="E1" s="72"/>
      <c r="F1" s="70"/>
      <c r="G1" s="72"/>
      <c r="H1" s="72"/>
      <c r="I1" s="70"/>
      <c r="J1" s="72"/>
      <c r="K1" s="72"/>
      <c r="L1" s="70"/>
      <c r="M1" s="72"/>
      <c r="N1" s="72"/>
      <c r="O1" s="70"/>
      <c r="P1" s="72"/>
      <c r="Q1" s="72"/>
      <c r="R1" s="70"/>
      <c r="S1" s="72"/>
      <c r="T1" s="72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</row>
    <row r="2" spans="1:51" ht="19.5" thickBot="1" x14ac:dyDescent="0.3">
      <c r="A2" s="70"/>
      <c r="B2" s="71"/>
      <c r="C2" s="70"/>
      <c r="D2" s="72"/>
      <c r="E2" s="72"/>
      <c r="F2" s="70"/>
      <c r="G2" s="72"/>
      <c r="H2" s="72"/>
      <c r="I2" s="70"/>
      <c r="J2" s="72"/>
      <c r="K2" s="72"/>
      <c r="L2" s="70"/>
      <c r="M2" s="72"/>
      <c r="N2" s="72"/>
      <c r="O2" s="70"/>
      <c r="P2" s="72"/>
      <c r="Q2" s="72"/>
      <c r="R2" s="70"/>
      <c r="S2" s="4" t="s">
        <v>6</v>
      </c>
      <c r="T2" s="65"/>
      <c r="U2" s="5"/>
      <c r="V2" s="5"/>
      <c r="W2" s="5"/>
      <c r="X2" s="5"/>
      <c r="Y2" s="6"/>
      <c r="Z2" s="56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</row>
    <row r="3" spans="1:51" ht="18" customHeight="1" x14ac:dyDescent="0.25">
      <c r="A3" s="70"/>
      <c r="B3" s="71"/>
      <c r="C3" s="97" t="s">
        <v>25</v>
      </c>
      <c r="D3" s="97"/>
      <c r="E3" s="97"/>
      <c r="F3" s="97"/>
      <c r="G3" s="97"/>
      <c r="H3" s="97"/>
      <c r="I3" s="97"/>
      <c r="J3" s="7"/>
      <c r="K3" s="10"/>
      <c r="L3" s="8" t="s">
        <v>7</v>
      </c>
      <c r="M3" s="9">
        <v>0</v>
      </c>
      <c r="N3" s="9"/>
      <c r="O3" s="10" t="s">
        <v>8</v>
      </c>
      <c r="P3" s="11"/>
      <c r="Q3" s="64"/>
      <c r="R3" s="70"/>
      <c r="S3" s="12" t="s">
        <v>37</v>
      </c>
      <c r="T3" s="66"/>
      <c r="U3" s="56"/>
      <c r="V3" s="56"/>
      <c r="W3" s="56"/>
      <c r="X3" s="56"/>
      <c r="Y3" s="13"/>
      <c r="Z3" s="56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</row>
    <row r="4" spans="1:51" ht="18" customHeight="1" thickBot="1" x14ac:dyDescent="0.3">
      <c r="A4" s="70"/>
      <c r="B4" s="71"/>
      <c r="C4" s="97"/>
      <c r="D4" s="97"/>
      <c r="E4" s="97"/>
      <c r="F4" s="97"/>
      <c r="G4" s="97"/>
      <c r="H4" s="97"/>
      <c r="I4" s="97"/>
      <c r="J4" s="14"/>
      <c r="K4" s="17"/>
      <c r="L4" s="15" t="s">
        <v>9</v>
      </c>
      <c r="M4" s="16">
        <v>0</v>
      </c>
      <c r="N4" s="16"/>
      <c r="O4" s="17" t="s">
        <v>10</v>
      </c>
      <c r="P4" s="18"/>
      <c r="Q4" s="64"/>
      <c r="R4" s="70"/>
      <c r="S4" s="12" t="s">
        <v>21</v>
      </c>
      <c r="T4" s="66"/>
      <c r="U4" s="56"/>
      <c r="V4" s="56"/>
      <c r="W4" s="56"/>
      <c r="X4" s="56"/>
      <c r="Y4" s="13"/>
      <c r="Z4" s="56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</row>
    <row r="5" spans="1:51" ht="19.5" customHeight="1" x14ac:dyDescent="0.25">
      <c r="A5" s="70"/>
      <c r="B5" s="71"/>
      <c r="C5" s="73"/>
      <c r="D5" s="73"/>
      <c r="E5" s="73"/>
      <c r="F5" s="73"/>
      <c r="G5" s="72"/>
      <c r="H5" s="72"/>
      <c r="I5" s="70"/>
      <c r="J5" s="77"/>
      <c r="K5" s="77"/>
      <c r="L5" s="78"/>
      <c r="M5" s="70"/>
      <c r="N5" s="70"/>
      <c r="O5" s="70"/>
      <c r="P5" s="72"/>
      <c r="Q5" s="72"/>
      <c r="R5" s="70"/>
      <c r="S5" s="12" t="s">
        <v>24</v>
      </c>
      <c r="T5" s="66"/>
      <c r="U5" s="56"/>
      <c r="V5" s="56"/>
      <c r="W5" s="56"/>
      <c r="X5" s="56"/>
      <c r="Y5" s="13"/>
      <c r="Z5" s="56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</row>
    <row r="6" spans="1:51" ht="19.5" customHeight="1" x14ac:dyDescent="0.25">
      <c r="A6" s="70"/>
      <c r="B6" s="71"/>
      <c r="C6" s="96" t="s">
        <v>11</v>
      </c>
      <c r="D6" s="73"/>
      <c r="E6" s="73"/>
      <c r="F6" s="73"/>
      <c r="G6" s="72"/>
      <c r="H6" s="72"/>
      <c r="I6" s="70"/>
      <c r="J6" s="98" t="s">
        <v>23</v>
      </c>
      <c r="K6" s="98"/>
      <c r="L6" s="98"/>
      <c r="M6" s="98"/>
      <c r="N6" s="98"/>
      <c r="O6" s="98"/>
      <c r="P6" s="98"/>
      <c r="Q6" s="60"/>
      <c r="R6" s="70"/>
      <c r="S6" s="12" t="s">
        <v>22</v>
      </c>
      <c r="T6" s="66"/>
      <c r="U6" s="55"/>
      <c r="V6" s="55"/>
      <c r="W6" s="55"/>
      <c r="X6" s="55"/>
      <c r="Y6" s="57"/>
      <c r="Z6" s="55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</row>
    <row r="7" spans="1:51" ht="18" customHeight="1" thickBot="1" x14ac:dyDescent="0.3">
      <c r="A7" s="70"/>
      <c r="B7" s="71"/>
      <c r="C7" s="75" t="s">
        <v>26</v>
      </c>
      <c r="D7" s="73"/>
      <c r="E7" s="73"/>
      <c r="F7" s="73"/>
      <c r="G7" s="72"/>
      <c r="H7" s="72"/>
      <c r="I7" s="70"/>
      <c r="J7" s="98"/>
      <c r="K7" s="98"/>
      <c r="L7" s="98"/>
      <c r="M7" s="98"/>
      <c r="N7" s="98"/>
      <c r="O7" s="98"/>
      <c r="P7" s="98"/>
      <c r="Q7" s="60"/>
      <c r="R7" s="70"/>
      <c r="S7" s="19" t="s">
        <v>40</v>
      </c>
      <c r="T7" s="67"/>
      <c r="U7" s="58"/>
      <c r="V7" s="58"/>
      <c r="W7" s="58"/>
      <c r="X7" s="58"/>
      <c r="Y7" s="59"/>
      <c r="Z7" s="68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</row>
    <row r="8" spans="1:51" ht="15.75" customHeight="1" x14ac:dyDescent="0.25">
      <c r="A8" s="70"/>
      <c r="B8" s="71"/>
      <c r="C8" s="76"/>
      <c r="D8" s="73"/>
      <c r="E8" s="73"/>
      <c r="F8" s="73"/>
      <c r="G8" s="72"/>
      <c r="H8" s="72"/>
      <c r="I8" s="70"/>
      <c r="J8" s="77"/>
      <c r="K8" s="77"/>
      <c r="L8" s="78"/>
      <c r="M8" s="70"/>
      <c r="N8" s="70"/>
      <c r="O8" s="70"/>
      <c r="P8" s="72"/>
      <c r="Q8" s="72"/>
      <c r="R8" s="70"/>
      <c r="S8" s="72"/>
      <c r="T8" s="72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</row>
    <row r="9" spans="1:51" x14ac:dyDescent="0.25">
      <c r="A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</row>
    <row r="10" spans="1:51" ht="18.75" x14ac:dyDescent="0.25">
      <c r="A10" s="70"/>
      <c r="C10" s="20" t="s">
        <v>38</v>
      </c>
      <c r="Y10" s="21" t="s">
        <v>39</v>
      </c>
      <c r="Z10" s="21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</row>
    <row r="11" spans="1:51" ht="15.75" thickBot="1" x14ac:dyDescent="0.3">
      <c r="A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</row>
    <row r="12" spans="1:51" ht="15.75" x14ac:dyDescent="0.25">
      <c r="A12" s="70"/>
      <c r="C12" s="22" t="s">
        <v>27</v>
      </c>
      <c r="D12" s="23"/>
      <c r="E12" s="61"/>
      <c r="F12" s="24" t="s">
        <v>28</v>
      </c>
      <c r="G12" s="23"/>
      <c r="H12" s="61"/>
      <c r="I12" s="24" t="s">
        <v>29</v>
      </c>
      <c r="J12" s="25"/>
      <c r="K12" s="63"/>
      <c r="L12" s="24" t="s">
        <v>30</v>
      </c>
      <c r="M12" s="25"/>
      <c r="N12" s="63"/>
      <c r="O12" s="24" t="s">
        <v>31</v>
      </c>
      <c r="P12" s="25"/>
      <c r="Q12" s="63"/>
      <c r="R12" s="26" t="s">
        <v>32</v>
      </c>
      <c r="S12" s="27"/>
      <c r="T12" s="27"/>
      <c r="U12" s="24" t="s">
        <v>33</v>
      </c>
      <c r="V12" s="28"/>
      <c r="W12" s="27"/>
      <c r="X12" s="24" t="s">
        <v>34</v>
      </c>
      <c r="Y12" s="28"/>
      <c r="Z12" s="36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</row>
    <row r="13" spans="1:51" x14ac:dyDescent="0.25">
      <c r="A13" s="70"/>
      <c r="C13" s="29" t="s">
        <v>0</v>
      </c>
      <c r="D13" s="30">
        <v>2000</v>
      </c>
      <c r="E13" s="32"/>
      <c r="F13" s="31" t="s">
        <v>0</v>
      </c>
      <c r="G13" s="32">
        <v>3000</v>
      </c>
      <c r="H13" s="32"/>
      <c r="I13" s="31" t="s">
        <v>0</v>
      </c>
      <c r="J13" s="30">
        <v>10000</v>
      </c>
      <c r="K13" s="32"/>
      <c r="L13" s="31" t="s">
        <v>0</v>
      </c>
      <c r="M13" s="30">
        <v>15000</v>
      </c>
      <c r="N13" s="32"/>
      <c r="O13" s="31" t="s">
        <v>0</v>
      </c>
      <c r="P13" s="30">
        <v>0</v>
      </c>
      <c r="Q13" s="32"/>
      <c r="R13" t="s">
        <v>0</v>
      </c>
      <c r="S13" s="30">
        <v>0</v>
      </c>
      <c r="T13" s="32"/>
      <c r="U13" s="31" t="s">
        <v>0</v>
      </c>
      <c r="V13" s="30">
        <v>0</v>
      </c>
      <c r="W13" s="32"/>
      <c r="X13" s="31" t="s">
        <v>0</v>
      </c>
      <c r="Y13" s="30">
        <v>0</v>
      </c>
      <c r="Z13" s="32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</row>
    <row r="14" spans="1:51" x14ac:dyDescent="0.25">
      <c r="A14" s="70"/>
      <c r="C14" s="29" t="s">
        <v>12</v>
      </c>
      <c r="D14" s="30">
        <v>30</v>
      </c>
      <c r="E14" s="32"/>
      <c r="F14" s="31" t="s">
        <v>12</v>
      </c>
      <c r="G14" s="32">
        <v>45</v>
      </c>
      <c r="H14" s="32"/>
      <c r="I14" s="31" t="s">
        <v>12</v>
      </c>
      <c r="J14" s="30">
        <v>122</v>
      </c>
      <c r="K14" s="32"/>
      <c r="L14" s="31" t="s">
        <v>12</v>
      </c>
      <c r="M14" s="30">
        <v>200</v>
      </c>
      <c r="N14" s="32"/>
      <c r="O14" s="31" t="s">
        <v>12</v>
      </c>
      <c r="P14" s="30">
        <v>0</v>
      </c>
      <c r="Q14" s="32"/>
      <c r="R14" t="s">
        <v>12</v>
      </c>
      <c r="S14" s="30">
        <v>0</v>
      </c>
      <c r="T14" s="32"/>
      <c r="U14" s="31" t="s">
        <v>12</v>
      </c>
      <c r="V14" s="30">
        <v>0</v>
      </c>
      <c r="W14" s="32"/>
      <c r="X14" s="31" t="s">
        <v>12</v>
      </c>
      <c r="Y14" s="30">
        <v>0</v>
      </c>
      <c r="Z14" s="32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</row>
    <row r="15" spans="1:51" ht="15.75" thickBot="1" x14ac:dyDescent="0.3">
      <c r="A15" s="70"/>
      <c r="C15" s="14" t="s">
        <v>13</v>
      </c>
      <c r="D15" s="33">
        <v>6.8000000000000005E-2</v>
      </c>
      <c r="E15" s="35"/>
      <c r="F15" s="34" t="s">
        <v>13</v>
      </c>
      <c r="G15" s="35">
        <v>6.8000000000000005E-2</v>
      </c>
      <c r="H15" s="35"/>
      <c r="I15" s="34" t="s">
        <v>13</v>
      </c>
      <c r="J15" s="33">
        <v>0.09</v>
      </c>
      <c r="K15" s="35"/>
      <c r="L15" s="34" t="s">
        <v>13</v>
      </c>
      <c r="M15" s="33">
        <v>0.12</v>
      </c>
      <c r="N15" s="35"/>
      <c r="O15" s="34" t="s">
        <v>13</v>
      </c>
      <c r="P15" s="33">
        <v>0</v>
      </c>
      <c r="Q15" s="35"/>
      <c r="R15" s="17" t="s">
        <v>13</v>
      </c>
      <c r="S15" s="33">
        <v>0</v>
      </c>
      <c r="T15" s="35"/>
      <c r="U15" s="34" t="s">
        <v>13</v>
      </c>
      <c r="V15" s="33">
        <v>0</v>
      </c>
      <c r="W15" s="35"/>
      <c r="X15" s="34" t="s">
        <v>13</v>
      </c>
      <c r="Y15" s="33">
        <v>0</v>
      </c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</row>
    <row r="16" spans="1:51" x14ac:dyDescent="0.25">
      <c r="A16" s="70"/>
      <c r="D16" s="36"/>
      <c r="E16" s="36"/>
      <c r="G16" s="36"/>
      <c r="H16" s="36"/>
      <c r="J16" s="36"/>
      <c r="K16" s="36"/>
      <c r="M16" s="36"/>
      <c r="N16" s="36"/>
      <c r="P16" s="36"/>
      <c r="Q16" s="36"/>
      <c r="S16" s="36"/>
      <c r="T16" s="36"/>
      <c r="V16" s="36"/>
      <c r="W16" s="36"/>
      <c r="Y16" s="36"/>
      <c r="Z16" s="36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</row>
    <row r="17" spans="1:51" s="42" customFormat="1" x14ac:dyDescent="0.25">
      <c r="A17" s="81"/>
      <c r="B17" s="37" t="s">
        <v>14</v>
      </c>
      <c r="C17" s="38" t="s">
        <v>15</v>
      </c>
      <c r="D17" s="39" t="s">
        <v>0</v>
      </c>
      <c r="E17" s="39"/>
      <c r="F17" s="38" t="s">
        <v>15</v>
      </c>
      <c r="G17" s="40" t="s">
        <v>0</v>
      </c>
      <c r="H17" s="39"/>
      <c r="I17" s="41" t="s">
        <v>15</v>
      </c>
      <c r="J17" s="39" t="s">
        <v>0</v>
      </c>
      <c r="K17" s="39"/>
      <c r="L17" s="38" t="s">
        <v>15</v>
      </c>
      <c r="M17" s="40" t="s">
        <v>0</v>
      </c>
      <c r="N17" s="39"/>
      <c r="O17" s="41" t="s">
        <v>15</v>
      </c>
      <c r="P17" s="39" t="s">
        <v>0</v>
      </c>
      <c r="Q17" s="39"/>
      <c r="R17" s="38" t="s">
        <v>15</v>
      </c>
      <c r="S17" s="40" t="s">
        <v>0</v>
      </c>
      <c r="T17" s="39"/>
      <c r="U17" s="41" t="s">
        <v>15</v>
      </c>
      <c r="V17" s="39" t="s">
        <v>0</v>
      </c>
      <c r="W17" s="39"/>
      <c r="X17" s="38" t="s">
        <v>15</v>
      </c>
      <c r="Y17" s="40" t="s">
        <v>0</v>
      </c>
      <c r="Z17" s="3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</row>
    <row r="18" spans="1:51" x14ac:dyDescent="0.25">
      <c r="A18" s="70"/>
      <c r="B18" s="43">
        <v>1</v>
      </c>
      <c r="C18" s="44">
        <f>IF((M4+M3)&gt;=D13,D13,(M3+M4+D14))</f>
        <v>30</v>
      </c>
      <c r="D18" s="3">
        <f>IF(D13-C18&lt;=0,0,(D13-C18))</f>
        <v>1970</v>
      </c>
      <c r="E18" s="3"/>
      <c r="F18" s="45">
        <f>IF((M3+M4)&gt;=(D13+G13),G13,IF(AND(C18=D13,C18&lt;&gt;0),(M3+M4-D13+G14),G14))</f>
        <v>45</v>
      </c>
      <c r="G18" s="46">
        <f>IF(G13-F18&lt;=0,0,(G13-F18))</f>
        <v>2955</v>
      </c>
      <c r="H18" s="62">
        <v>0</v>
      </c>
      <c r="I18" s="3">
        <f>IF((M3+M4)&gt;=(G13+J13+D13),J13,IF(AND(F18=G13, F18&lt;&gt;0),(M3+M4-G13-D13+J14),J14))</f>
        <v>122</v>
      </c>
      <c r="J18" s="3">
        <f>IF(J13-I18&lt;=0,0,(J13-I18))</f>
        <v>9878</v>
      </c>
      <c r="K18" s="3">
        <v>0</v>
      </c>
      <c r="L18" s="45">
        <f>IF((M3+M4)&gt;=(J13+M13+G13+D13),M13,IF(AND(I18=J13, I18&lt;&gt;0),(M3+M4-J13-G13-D13+M14),M14))</f>
        <v>200</v>
      </c>
      <c r="M18" s="46">
        <f>IF(M13-L18&lt;=0,0,(M13-L18))</f>
        <v>14800</v>
      </c>
      <c r="N18" s="62">
        <v>0</v>
      </c>
      <c r="O18" s="3">
        <f>IF((M3+M4)&gt;=(M13+P13+J13+G13+D13),P13,IF(AND(L18=M13,L18&lt;&gt;0),(M3+M4-M13-J13-G13-D13+P14),P14))</f>
        <v>0</v>
      </c>
      <c r="P18" s="3">
        <f>IF(P13-O18&lt;=0,0,(P13-O18))</f>
        <v>0</v>
      </c>
      <c r="Q18" s="3">
        <v>0</v>
      </c>
      <c r="R18" s="45">
        <f>IF((M3+M4)&gt;=(P13+S13+M13+J13+G13+D13),S13,IF(AND(O18=P13,O18&lt;&gt;0),(M3+M4-P13-M13-J13-G13-D13+S14),S14))</f>
        <v>0</v>
      </c>
      <c r="S18" s="46">
        <f>IF(S13-R18&lt;=0,0,(S13-R18))</f>
        <v>0</v>
      </c>
      <c r="T18" s="62">
        <v>0</v>
      </c>
      <c r="U18" s="3">
        <f>IF(($M$3+$M$4)&gt;=(S13+V13+P13+M13+J13+G13+D13),V13,IF(AND(R18=S$13,R18&lt;&gt;0),($M$3+$M$4-S13-P13-M13-J13-G13-D13+V14),V14))</f>
        <v>0</v>
      </c>
      <c r="V18" s="3">
        <f>IF(V13-U18&lt;=0,0,(V13-U18))</f>
        <v>0</v>
      </c>
      <c r="W18" s="3">
        <v>0</v>
      </c>
      <c r="X18" s="45">
        <f>IF(($M$3+$M$4)&gt;=(V13+Y13+S13+P13+M13+J13+G13+D13),Y13,IF(AND(U18=V$13,U18&lt;&gt;0),($M$3+$M$4-V13-S13-P13-M13-J13-G13-D13+Y14),Y14))</f>
        <v>0</v>
      </c>
      <c r="Y18" s="46">
        <f>IF(Y13-X18&lt;=0,0,(Y13-X18))</f>
        <v>0</v>
      </c>
      <c r="Z18" s="62">
        <v>0</v>
      </c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</row>
    <row r="19" spans="1:51" x14ac:dyDescent="0.25">
      <c r="A19" s="70"/>
      <c r="B19" s="43">
        <v>2</v>
      </c>
      <c r="C19" s="44">
        <f>IF((D18-$M$3-$D$14-SUM(H19,K19,N19,Q19,T19,W19,Z19))&lt;=0,($M$3+(D18-$M$3)),($M$3+$D$14+SUM(H19,K19,N19,Q19,T19,W19,Z19)))</f>
        <v>30</v>
      </c>
      <c r="D19" s="3">
        <f>IF((D18-C19)&lt;=0.0001,0,(D18-C19)*(1+(D$15/12)))</f>
        <v>1950.9933333333333</v>
      </c>
      <c r="E19" s="3"/>
      <c r="F19" s="45">
        <f t="shared" ref="F19:F50" si="0">IF(AND(((G18-$M$3+C19-G$14-D$14-SUM(K19,N19,Q19,T19,W19,Z19))&lt;=0),D19=0),G18,IF(D19=0,$M$3-C19+G$14+D$14+SUM(K19,N19,Q19,T19,W19,Z19),G$14))</f>
        <v>45</v>
      </c>
      <c r="G19" s="46">
        <f t="shared" ref="G19:G82" si="1">IF((G18-F19)&lt;=0.0001,0,(G18-F19)*(1+(G$15/12)))</f>
        <v>2926.4900000000002</v>
      </c>
      <c r="H19" s="62">
        <f>IF(G18=0,G$14,0)</f>
        <v>0</v>
      </c>
      <c r="I19" s="3">
        <f t="shared" ref="I19:I50" si="2">IF(AND(((J18-$M$3+F19+C19-J$14-G$14-D$14-SUM(N19,Q19,T19,W19,Z19))&lt;=0),G19+D19=0),J18,IF(J$14&gt;=J18,J18,IF(AND(G19=0,D19=0),$M$3-F19-C19+J$14+G$14+D$14+SUM(N19,Q19,T19,W19,Z19),J$14)))</f>
        <v>122</v>
      </c>
      <c r="J19" s="3">
        <f>IF((J18-I19)&lt;=0.0001,0,(J18-I19)*(1+(J$15/12)))</f>
        <v>9829.17</v>
      </c>
      <c r="K19" s="3">
        <f>IF(J18=0,J$14,0)</f>
        <v>0</v>
      </c>
      <c r="L19" s="45">
        <f t="shared" ref="L19:L50" si="3">IF(AND(((M18-$M$3+I19+F19+C19-M$14-J$14-G$14-D$14-SUM(Q19,T19,W19,Z19))&lt;=0),J19+G19+D19=0),M18,IF(M$14&gt;=M18,M18, IF(AND(J19=0,G19=0,D19=0),$M$3-I19-F19-C19+M$14+J$14+G$14+D$14+SUM(Q19,T19,W19,Z19),M$14)))</f>
        <v>200</v>
      </c>
      <c r="M19" s="46">
        <f>IF((M18-L19)&lt;=0.0001,0,(M18-L19)*(1+(M$15/12)))</f>
        <v>14746</v>
      </c>
      <c r="N19" s="62">
        <f>IF(M18=0,M$14,0)</f>
        <v>0</v>
      </c>
      <c r="O19" s="3">
        <f t="shared" ref="O19:O50" si="4">IF(AND(((P18-$M$3+L19+I19+F19+C19-P$14-M$14-J$14-G$14-D$14-SUM(T19,W19,Z19))&lt;=0),M19+J19+G19+D19=0),P18,IF(P$14&gt;=P18,P18,IF(AND(M19=0,J19=0,G19=0,D19=0),$M$3-L19-I19-F19-C19+P$14+M$14+J$14+G$14+D$14+SUM(T19,W19,Z19),P$14)))</f>
        <v>0</v>
      </c>
      <c r="P19" s="3">
        <f>IF((P18-O19)&lt;=0.0001,0,(P18-O19)*(1+(P$15/12)))</f>
        <v>0</v>
      </c>
      <c r="Q19" s="3">
        <f>IF(P18=0,P$14,0)</f>
        <v>0</v>
      </c>
      <c r="R19" s="45">
        <f t="shared" ref="R19:R50" si="5">IF(AND(((S18-$M$3+O19+L19+I19+F19+C19-S$14-P$14-M$14-J$14-G$14-D$14-SUM(W19,Z19))&lt;=0),P19+M19+J19+G19+D19=0),S18,IF(S$14&gt;=S18,S18,IF(AND(P19=0,M19=0,J19=0,G19=0),$M$3-O19-L19-I19-F19-C19+S$14+P$14+M$14+J$14+G$14+D$14+SUM(W19,Z19),S$14)))</f>
        <v>0</v>
      </c>
      <c r="S19" s="46">
        <f>IF((S18-R19)&lt;=0.0001,0,(S18-R19)*(1+(S$15/12)))</f>
        <v>0</v>
      </c>
      <c r="T19" s="62">
        <f>IF(S18=0,S$14,0)</f>
        <v>0</v>
      </c>
      <c r="U19" s="3">
        <f t="shared" ref="U19:U50" si="6">IF(AND(((V18-$M$3+R19+O19+L19+I19+F19+C19-V$14-S$14-P$14-M$14-J$14-G$14-D$14-SUM(Z19))&lt;=0),S19+P19+M19+J19+G19+D19=0),V18,IF(V$14&gt;=V18,V18,IF(AND(S19=0,P19=0,M19=0,J19=0,G19=0,D19=0),$M$3-R19-O19-L19-I19-F19-C19+V$14+S$14+P$14+M$14+J$14+G$14+D$14+SUM(Z19),V$14)))</f>
        <v>0</v>
      </c>
      <c r="V19" s="3">
        <f>IF((V18-U19)&lt;=0.0001,0,(V18-U19)*(1+(V$15/12)))</f>
        <v>0</v>
      </c>
      <c r="W19" s="3">
        <f>IF(V18=0,V$14,0)</f>
        <v>0</v>
      </c>
      <c r="X19" s="45">
        <f t="shared" ref="X19:X50" si="7">IF(AND(((Y18-$M$3+U19+R19+O19+L19+I19+F19+C19-Y$14-V$14-S$14-P$14-M$14-J$14-G$14-D$14)&lt;=0),V19+S19+P19+M19+J19+G19+D19=0),Y18,IF(Y$14&gt;=Y18,Y18,IF(AND(V19=0,S19=0,P19=0,M19=0,J19=0,G19=0,D19=0),$M$3-U19-R19-O19-L19-I19-F19-C19+Y$14+V$14+S$14+P$14+M$14+J$14+G$14+D$14,Y$14)))</f>
        <v>0</v>
      </c>
      <c r="Y19" s="46">
        <f>IF((Y18-X19)&lt;=0.0001,0,(Y18-X19)*(1+(Y$15/12)))</f>
        <v>0</v>
      </c>
      <c r="Z19" s="62">
        <f>IF(Y18=0,Y$14,0)</f>
        <v>0</v>
      </c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</row>
    <row r="20" spans="1:51" x14ac:dyDescent="0.25">
      <c r="A20" s="70"/>
      <c r="B20" s="43">
        <v>3</v>
      </c>
      <c r="C20" s="44">
        <f t="shared" ref="C20:C83" si="8">IF((D19-$M$3-$D$14-SUM(H20,K20,N20,Q20,T20,W20,Z20))&lt;=0,($M$3+(D19-$M$3)),($M$3+$D$14+SUM(H20,K20,N20,Q20,T20,W20,Z20)))</f>
        <v>30</v>
      </c>
      <c r="D20" s="3">
        <f>IF((D19-C20)&lt;=0.0001,0,(D19-C20)*(1+(D$15/12)))</f>
        <v>1931.8789622222223</v>
      </c>
      <c r="E20" s="3"/>
      <c r="F20" s="45">
        <f t="shared" si="0"/>
        <v>45</v>
      </c>
      <c r="G20" s="46">
        <f t="shared" si="1"/>
        <v>2897.8184433333336</v>
      </c>
      <c r="H20" s="62">
        <f>IF(G19=0,G$14,0)</f>
        <v>0</v>
      </c>
      <c r="I20" s="3">
        <f t="shared" si="2"/>
        <v>122</v>
      </c>
      <c r="J20" s="3">
        <f t="shared" ref="J20:J83" si="9">IF((J19-I20)&lt;=0.0001,0,(J19-I20)*(1+(J$15/12)))</f>
        <v>9779.9737750000004</v>
      </c>
      <c r="K20" s="3">
        <f>IF(J19=0,J$14,0)</f>
        <v>0</v>
      </c>
      <c r="L20" s="45">
        <f t="shared" si="3"/>
        <v>200</v>
      </c>
      <c r="M20" s="46">
        <f t="shared" ref="M20:M83" si="10">IF((M19-L20)&lt;=0.0001,0,(M19-L20)*(1+(M$15/12)))</f>
        <v>14691.460000000001</v>
      </c>
      <c r="N20" s="62">
        <f>IF(M19=0,M$14,0)</f>
        <v>0</v>
      </c>
      <c r="O20" s="3">
        <f t="shared" si="4"/>
        <v>0</v>
      </c>
      <c r="P20" s="3">
        <f t="shared" ref="P20:P83" si="11">IF((P19-O20)&lt;=0.0001,0,(P19-O20)*(1+(P$15/12)))</f>
        <v>0</v>
      </c>
      <c r="Q20" s="3">
        <f>IF(P19=0,P$14,0)</f>
        <v>0</v>
      </c>
      <c r="R20" s="45">
        <f t="shared" si="5"/>
        <v>0</v>
      </c>
      <c r="S20" s="46">
        <f>IF((S19-R20)&lt;=0.0001,0,(S19-R20)*(1+(S$15/12)))</f>
        <v>0</v>
      </c>
      <c r="T20" s="62">
        <f>IF(S19=0,S$14,0)</f>
        <v>0</v>
      </c>
      <c r="U20" s="3">
        <f t="shared" si="6"/>
        <v>0</v>
      </c>
      <c r="V20" s="3">
        <f t="shared" ref="V20:V83" si="12">IF((V19-U20)&lt;=0.0001,0,(V19-U20)*(1+(V$15/12)))</f>
        <v>0</v>
      </c>
      <c r="W20" s="3">
        <f>IF(V19=0,V$14,0)</f>
        <v>0</v>
      </c>
      <c r="X20" s="45">
        <f t="shared" si="7"/>
        <v>0</v>
      </c>
      <c r="Y20" s="46">
        <f t="shared" ref="Y20:Y83" si="13">IF((Y19-X20)&lt;=0.0001,0,(Y19-X20)*(1+(Y$15/12)))</f>
        <v>0</v>
      </c>
      <c r="Z20" s="62">
        <f>IF(Y19=0,Y$14,0)</f>
        <v>0</v>
      </c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</row>
    <row r="21" spans="1:51" x14ac:dyDescent="0.25">
      <c r="A21" s="70"/>
      <c r="B21" s="43">
        <v>4</v>
      </c>
      <c r="C21" s="44">
        <f t="shared" si="8"/>
        <v>30</v>
      </c>
      <c r="D21" s="3">
        <f>IF((D20-C21)&lt;=0.0001,0,(D20-C21)*(1+(D$15/12)))</f>
        <v>1912.6562763414815</v>
      </c>
      <c r="E21" s="3"/>
      <c r="F21" s="45">
        <f>IF(AND(((G20-$M$3+C21-G$14-D$14-SUM(K21,N21,Q21,T21,W21,Z21))&lt;=0),D21=0),G20,IF(D21=0,$M$3-C21+G$14+D$14+SUM(K21,N21,Q21,T21,W21,Z21),G$14))</f>
        <v>45</v>
      </c>
      <c r="G21" s="46">
        <f t="shared" si="1"/>
        <v>2868.9844145122224</v>
      </c>
      <c r="H21" s="62">
        <f t="shared" ref="H21:H84" si="14">IF(G20=0,G$14,0)</f>
        <v>0</v>
      </c>
      <c r="I21" s="3">
        <f t="shared" si="2"/>
        <v>122</v>
      </c>
      <c r="J21" s="3">
        <f t="shared" si="9"/>
        <v>9730.408578312501</v>
      </c>
      <c r="K21" s="3">
        <f t="shared" ref="K21:K84" si="15">IF(J20=0,J$14,0)</f>
        <v>0</v>
      </c>
      <c r="L21" s="45">
        <f t="shared" si="3"/>
        <v>200</v>
      </c>
      <c r="M21" s="46">
        <f t="shared" si="10"/>
        <v>14636.374600000001</v>
      </c>
      <c r="N21" s="62">
        <f t="shared" ref="N21:N84" si="16">IF(M20=0,M$14,0)</f>
        <v>0</v>
      </c>
      <c r="O21" s="3">
        <f t="shared" si="4"/>
        <v>0</v>
      </c>
      <c r="P21" s="3">
        <f t="shared" si="11"/>
        <v>0</v>
      </c>
      <c r="Q21" s="3">
        <f t="shared" ref="Q21:Q84" si="17">IF(P20=0,P$14,0)</f>
        <v>0</v>
      </c>
      <c r="R21" s="45">
        <f t="shared" si="5"/>
        <v>0</v>
      </c>
      <c r="S21" s="46">
        <f t="shared" ref="S21:S84" si="18">IF((S20-R21)&lt;=0.0001,0,(S20-R21)*(1+(S$15/12)))</f>
        <v>0</v>
      </c>
      <c r="T21" s="62">
        <f t="shared" ref="T21:T84" si="19">IF(S20=0,S$14,0)</f>
        <v>0</v>
      </c>
      <c r="U21" s="3">
        <f t="shared" si="6"/>
        <v>0</v>
      </c>
      <c r="V21" s="3">
        <f t="shared" si="12"/>
        <v>0</v>
      </c>
      <c r="W21" s="3">
        <f t="shared" ref="W21:W84" si="20">IF(V20=0,V$14,0)</f>
        <v>0</v>
      </c>
      <c r="X21" s="45">
        <f t="shared" si="7"/>
        <v>0</v>
      </c>
      <c r="Y21" s="46">
        <f t="shared" si="13"/>
        <v>0</v>
      </c>
      <c r="Z21" s="62">
        <f t="shared" ref="Z21:Z84" si="21">IF(Y20=0,Y$14,0)</f>
        <v>0</v>
      </c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</row>
    <row r="22" spans="1:51" x14ac:dyDescent="0.25">
      <c r="A22" s="70"/>
      <c r="B22" s="43">
        <v>5</v>
      </c>
      <c r="C22" s="44">
        <f t="shared" si="8"/>
        <v>30</v>
      </c>
      <c r="D22" s="3">
        <f t="shared" ref="D22:D85" si="22">IF((D21-C22)&lt;=0.0001,0,(D21-C22)*(1+(D$15/12)))</f>
        <v>1893.3246619074166</v>
      </c>
      <c r="E22" s="3"/>
      <c r="F22" s="45">
        <f t="shared" si="0"/>
        <v>45</v>
      </c>
      <c r="G22" s="46">
        <f t="shared" si="1"/>
        <v>2839.9869928611251</v>
      </c>
      <c r="H22" s="62">
        <f t="shared" si="14"/>
        <v>0</v>
      </c>
      <c r="I22" s="3">
        <f>IF(AND(((J21-$M$3+F22+C22-J$14-G$14-D$14-SUM(N22,Q22,T22,W22,Z22))&lt;=0),G22+D22=0),J21,IF(J$14&gt;=J21,J21,IF(AND(G22=0,D22=0),$M$3-F22-C22+J$14+G$14+D$14+SUM(N22,Q22,T22,W22,Z22),J$14)))</f>
        <v>122</v>
      </c>
      <c r="J22" s="3">
        <f t="shared" si="9"/>
        <v>9680.4716426498453</v>
      </c>
      <c r="K22" s="3">
        <f t="shared" si="15"/>
        <v>0</v>
      </c>
      <c r="L22" s="45">
        <f t="shared" si="3"/>
        <v>200</v>
      </c>
      <c r="M22" s="46">
        <f t="shared" si="10"/>
        <v>14580.738346000002</v>
      </c>
      <c r="N22" s="62">
        <f t="shared" si="16"/>
        <v>0</v>
      </c>
      <c r="O22" s="3">
        <f t="shared" si="4"/>
        <v>0</v>
      </c>
      <c r="P22" s="3">
        <f t="shared" si="11"/>
        <v>0</v>
      </c>
      <c r="Q22" s="3">
        <f t="shared" si="17"/>
        <v>0</v>
      </c>
      <c r="R22" s="45">
        <f t="shared" si="5"/>
        <v>0</v>
      </c>
      <c r="S22" s="46">
        <f t="shared" si="18"/>
        <v>0</v>
      </c>
      <c r="T22" s="62">
        <f t="shared" si="19"/>
        <v>0</v>
      </c>
      <c r="U22" s="3">
        <f t="shared" si="6"/>
        <v>0</v>
      </c>
      <c r="V22" s="3">
        <f t="shared" si="12"/>
        <v>0</v>
      </c>
      <c r="W22" s="3">
        <f t="shared" si="20"/>
        <v>0</v>
      </c>
      <c r="X22" s="45">
        <f t="shared" si="7"/>
        <v>0</v>
      </c>
      <c r="Y22" s="46">
        <f t="shared" si="13"/>
        <v>0</v>
      </c>
      <c r="Z22" s="62">
        <f t="shared" si="21"/>
        <v>0</v>
      </c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</row>
    <row r="23" spans="1:51" x14ac:dyDescent="0.25">
      <c r="A23" s="70"/>
      <c r="B23" s="43">
        <v>6</v>
      </c>
      <c r="C23" s="44">
        <f t="shared" si="8"/>
        <v>30</v>
      </c>
      <c r="D23" s="3">
        <f t="shared" si="22"/>
        <v>1873.8835016582254</v>
      </c>
      <c r="E23" s="3"/>
      <c r="F23" s="45">
        <f t="shared" si="0"/>
        <v>45</v>
      </c>
      <c r="G23" s="46">
        <f t="shared" si="1"/>
        <v>2810.8252524873383</v>
      </c>
      <c r="H23" s="62">
        <f t="shared" si="14"/>
        <v>0</v>
      </c>
      <c r="I23" s="3">
        <f t="shared" si="2"/>
        <v>122</v>
      </c>
      <c r="J23" s="3">
        <f t="shared" si="9"/>
        <v>9630.16017996972</v>
      </c>
      <c r="K23" s="3">
        <f t="shared" si="15"/>
        <v>0</v>
      </c>
      <c r="L23" s="45">
        <f t="shared" si="3"/>
        <v>200</v>
      </c>
      <c r="M23" s="46">
        <f t="shared" si="10"/>
        <v>14524.545729460002</v>
      </c>
      <c r="N23" s="62">
        <f t="shared" si="16"/>
        <v>0</v>
      </c>
      <c r="O23" s="3">
        <f t="shared" si="4"/>
        <v>0</v>
      </c>
      <c r="P23" s="3">
        <f t="shared" si="11"/>
        <v>0</v>
      </c>
      <c r="Q23" s="3">
        <f t="shared" si="17"/>
        <v>0</v>
      </c>
      <c r="R23" s="45">
        <f t="shared" si="5"/>
        <v>0</v>
      </c>
      <c r="S23" s="46">
        <f t="shared" si="18"/>
        <v>0</v>
      </c>
      <c r="T23" s="62">
        <f t="shared" si="19"/>
        <v>0</v>
      </c>
      <c r="U23" s="3">
        <f t="shared" si="6"/>
        <v>0</v>
      </c>
      <c r="V23" s="3">
        <f t="shared" si="12"/>
        <v>0</v>
      </c>
      <c r="W23" s="3">
        <f t="shared" si="20"/>
        <v>0</v>
      </c>
      <c r="X23" s="45">
        <f t="shared" si="7"/>
        <v>0</v>
      </c>
      <c r="Y23" s="46">
        <f t="shared" si="13"/>
        <v>0</v>
      </c>
      <c r="Z23" s="62">
        <f t="shared" si="21"/>
        <v>0</v>
      </c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</row>
    <row r="24" spans="1:51" x14ac:dyDescent="0.25">
      <c r="A24" s="70"/>
      <c r="B24" s="43">
        <v>7</v>
      </c>
      <c r="C24" s="44">
        <f t="shared" si="8"/>
        <v>30</v>
      </c>
      <c r="D24" s="3">
        <f t="shared" si="22"/>
        <v>1854.3321748342887</v>
      </c>
      <c r="E24" s="3"/>
      <c r="F24" s="45">
        <f t="shared" si="0"/>
        <v>45</v>
      </c>
      <c r="G24" s="46">
        <f t="shared" si="1"/>
        <v>2781.4982622514335</v>
      </c>
      <c r="H24" s="62">
        <f t="shared" si="14"/>
        <v>0</v>
      </c>
      <c r="I24" s="3">
        <f t="shared" si="2"/>
        <v>122</v>
      </c>
      <c r="J24" s="3">
        <f t="shared" si="9"/>
        <v>9579.471381319494</v>
      </c>
      <c r="K24" s="3">
        <f t="shared" si="15"/>
        <v>0</v>
      </c>
      <c r="L24" s="45">
        <f t="shared" si="3"/>
        <v>200</v>
      </c>
      <c r="M24" s="46">
        <f t="shared" si="10"/>
        <v>14467.791186754603</v>
      </c>
      <c r="N24" s="62">
        <f t="shared" si="16"/>
        <v>0</v>
      </c>
      <c r="O24" s="3">
        <f t="shared" si="4"/>
        <v>0</v>
      </c>
      <c r="P24" s="3">
        <f t="shared" si="11"/>
        <v>0</v>
      </c>
      <c r="Q24" s="3">
        <f t="shared" si="17"/>
        <v>0</v>
      </c>
      <c r="R24" s="45">
        <f t="shared" si="5"/>
        <v>0</v>
      </c>
      <c r="S24" s="46">
        <f t="shared" si="18"/>
        <v>0</v>
      </c>
      <c r="T24" s="62">
        <f t="shared" si="19"/>
        <v>0</v>
      </c>
      <c r="U24" s="3">
        <f t="shared" si="6"/>
        <v>0</v>
      </c>
      <c r="V24" s="3">
        <f t="shared" si="12"/>
        <v>0</v>
      </c>
      <c r="W24" s="3">
        <f t="shared" si="20"/>
        <v>0</v>
      </c>
      <c r="X24" s="45">
        <f t="shared" si="7"/>
        <v>0</v>
      </c>
      <c r="Y24" s="46">
        <f t="shared" si="13"/>
        <v>0</v>
      </c>
      <c r="Z24" s="62">
        <f t="shared" si="21"/>
        <v>0</v>
      </c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</row>
    <row r="25" spans="1:51" x14ac:dyDescent="0.25">
      <c r="A25" s="70"/>
      <c r="B25" s="43">
        <v>8</v>
      </c>
      <c r="C25" s="44">
        <f t="shared" si="8"/>
        <v>30</v>
      </c>
      <c r="D25" s="3">
        <f t="shared" si="22"/>
        <v>1834.6700571583497</v>
      </c>
      <c r="E25" s="3"/>
      <c r="F25" s="45">
        <f t="shared" si="0"/>
        <v>45</v>
      </c>
      <c r="G25" s="46">
        <f t="shared" si="1"/>
        <v>2752.005085737525</v>
      </c>
      <c r="H25" s="62">
        <f t="shared" si="14"/>
        <v>0</v>
      </c>
      <c r="I25" s="3">
        <f t="shared" si="2"/>
        <v>122</v>
      </c>
      <c r="J25" s="3">
        <f t="shared" si="9"/>
        <v>9528.4024166793915</v>
      </c>
      <c r="K25" s="3">
        <f t="shared" si="15"/>
        <v>0</v>
      </c>
      <c r="L25" s="45">
        <f t="shared" si="3"/>
        <v>200</v>
      </c>
      <c r="M25" s="46">
        <f t="shared" si="10"/>
        <v>14410.469098622149</v>
      </c>
      <c r="N25" s="62">
        <f t="shared" si="16"/>
        <v>0</v>
      </c>
      <c r="O25" s="3">
        <f t="shared" si="4"/>
        <v>0</v>
      </c>
      <c r="P25" s="3">
        <f t="shared" si="11"/>
        <v>0</v>
      </c>
      <c r="Q25" s="3">
        <f t="shared" si="17"/>
        <v>0</v>
      </c>
      <c r="R25" s="45">
        <f t="shared" si="5"/>
        <v>0</v>
      </c>
      <c r="S25" s="46">
        <f t="shared" si="18"/>
        <v>0</v>
      </c>
      <c r="T25" s="62">
        <f t="shared" si="19"/>
        <v>0</v>
      </c>
      <c r="U25" s="3">
        <f t="shared" si="6"/>
        <v>0</v>
      </c>
      <c r="V25" s="3">
        <f t="shared" si="12"/>
        <v>0</v>
      </c>
      <c r="W25" s="3">
        <f t="shared" si="20"/>
        <v>0</v>
      </c>
      <c r="X25" s="45">
        <f t="shared" si="7"/>
        <v>0</v>
      </c>
      <c r="Y25" s="46">
        <f t="shared" si="13"/>
        <v>0</v>
      </c>
      <c r="Z25" s="62">
        <f t="shared" si="21"/>
        <v>0</v>
      </c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</row>
    <row r="26" spans="1:51" x14ac:dyDescent="0.25">
      <c r="A26" s="70"/>
      <c r="B26" s="43">
        <v>9</v>
      </c>
      <c r="C26" s="44">
        <f t="shared" si="8"/>
        <v>30</v>
      </c>
      <c r="D26" s="3">
        <f t="shared" si="22"/>
        <v>1814.8965208155803</v>
      </c>
      <c r="E26" s="3"/>
      <c r="F26" s="45">
        <f t="shared" si="0"/>
        <v>45</v>
      </c>
      <c r="G26" s="46">
        <f t="shared" si="1"/>
        <v>2722.3447812233712</v>
      </c>
      <c r="H26" s="62">
        <f t="shared" si="14"/>
        <v>0</v>
      </c>
      <c r="I26" s="3">
        <f t="shared" si="2"/>
        <v>122</v>
      </c>
      <c r="J26" s="3">
        <f t="shared" si="9"/>
        <v>9476.9504348044884</v>
      </c>
      <c r="K26" s="3">
        <f t="shared" si="15"/>
        <v>0</v>
      </c>
      <c r="L26" s="45">
        <f t="shared" si="3"/>
        <v>200</v>
      </c>
      <c r="M26" s="46">
        <f t="shared" si="10"/>
        <v>14352.57378960837</v>
      </c>
      <c r="N26" s="62">
        <f t="shared" si="16"/>
        <v>0</v>
      </c>
      <c r="O26" s="3">
        <f t="shared" si="4"/>
        <v>0</v>
      </c>
      <c r="P26" s="3">
        <f t="shared" si="11"/>
        <v>0</v>
      </c>
      <c r="Q26" s="3">
        <f t="shared" si="17"/>
        <v>0</v>
      </c>
      <c r="R26" s="45">
        <f t="shared" si="5"/>
        <v>0</v>
      </c>
      <c r="S26" s="46">
        <f t="shared" si="18"/>
        <v>0</v>
      </c>
      <c r="T26" s="62">
        <f t="shared" si="19"/>
        <v>0</v>
      </c>
      <c r="U26" s="3">
        <f t="shared" si="6"/>
        <v>0</v>
      </c>
      <c r="V26" s="3">
        <f t="shared" si="12"/>
        <v>0</v>
      </c>
      <c r="W26" s="3">
        <f t="shared" si="20"/>
        <v>0</v>
      </c>
      <c r="X26" s="45">
        <f t="shared" si="7"/>
        <v>0</v>
      </c>
      <c r="Y26" s="46">
        <f t="shared" si="13"/>
        <v>0</v>
      </c>
      <c r="Z26" s="62">
        <f t="shared" si="21"/>
        <v>0</v>
      </c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</row>
    <row r="27" spans="1:51" x14ac:dyDescent="0.25">
      <c r="A27" s="70"/>
      <c r="B27" s="43">
        <v>10</v>
      </c>
      <c r="C27" s="44">
        <f t="shared" si="8"/>
        <v>30</v>
      </c>
      <c r="D27" s="3">
        <f t="shared" si="22"/>
        <v>1795.0109344335353</v>
      </c>
      <c r="E27" s="3"/>
      <c r="F27" s="45">
        <f t="shared" si="0"/>
        <v>45</v>
      </c>
      <c r="G27" s="46">
        <f t="shared" si="1"/>
        <v>2692.5164016503036</v>
      </c>
      <c r="H27" s="62">
        <f t="shared" si="14"/>
        <v>0</v>
      </c>
      <c r="I27" s="3">
        <f t="shared" si="2"/>
        <v>122</v>
      </c>
      <c r="J27" s="3">
        <f t="shared" si="9"/>
        <v>9425.1125630655224</v>
      </c>
      <c r="K27" s="3">
        <f t="shared" si="15"/>
        <v>0</v>
      </c>
      <c r="L27" s="45">
        <f t="shared" si="3"/>
        <v>200</v>
      </c>
      <c r="M27" s="46">
        <f t="shared" si="10"/>
        <v>14294.099527504453</v>
      </c>
      <c r="N27" s="62">
        <f t="shared" si="16"/>
        <v>0</v>
      </c>
      <c r="O27" s="3">
        <f t="shared" si="4"/>
        <v>0</v>
      </c>
      <c r="P27" s="3">
        <f t="shared" si="11"/>
        <v>0</v>
      </c>
      <c r="Q27" s="3">
        <f t="shared" si="17"/>
        <v>0</v>
      </c>
      <c r="R27" s="45">
        <f t="shared" si="5"/>
        <v>0</v>
      </c>
      <c r="S27" s="46">
        <f t="shared" si="18"/>
        <v>0</v>
      </c>
      <c r="T27" s="62">
        <f t="shared" si="19"/>
        <v>0</v>
      </c>
      <c r="U27" s="3">
        <f t="shared" si="6"/>
        <v>0</v>
      </c>
      <c r="V27" s="3">
        <f t="shared" si="12"/>
        <v>0</v>
      </c>
      <c r="W27" s="3">
        <f t="shared" si="20"/>
        <v>0</v>
      </c>
      <c r="X27" s="45">
        <f t="shared" si="7"/>
        <v>0</v>
      </c>
      <c r="Y27" s="46">
        <f t="shared" si="13"/>
        <v>0</v>
      </c>
      <c r="Z27" s="62">
        <f t="shared" si="21"/>
        <v>0</v>
      </c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</row>
    <row r="28" spans="1:51" x14ac:dyDescent="0.25">
      <c r="A28" s="70"/>
      <c r="B28" s="43">
        <v>11</v>
      </c>
      <c r="C28" s="44">
        <f t="shared" si="8"/>
        <v>30</v>
      </c>
      <c r="D28" s="3">
        <f t="shared" si="22"/>
        <v>1775.012663061992</v>
      </c>
      <c r="E28" s="3"/>
      <c r="F28" s="45">
        <f t="shared" si="0"/>
        <v>45</v>
      </c>
      <c r="G28" s="46">
        <f t="shared" si="1"/>
        <v>2662.5189945929887</v>
      </c>
      <c r="H28" s="62">
        <f t="shared" si="14"/>
        <v>0</v>
      </c>
      <c r="I28" s="3">
        <f t="shared" si="2"/>
        <v>122</v>
      </c>
      <c r="J28" s="3">
        <f t="shared" si="9"/>
        <v>9372.8859072885152</v>
      </c>
      <c r="K28" s="3">
        <f t="shared" si="15"/>
        <v>0</v>
      </c>
      <c r="L28" s="45">
        <f t="shared" si="3"/>
        <v>200</v>
      </c>
      <c r="M28" s="46">
        <f t="shared" si="10"/>
        <v>14235.040522779498</v>
      </c>
      <c r="N28" s="62">
        <f t="shared" si="16"/>
        <v>0</v>
      </c>
      <c r="O28" s="3">
        <f t="shared" si="4"/>
        <v>0</v>
      </c>
      <c r="P28" s="3">
        <f t="shared" si="11"/>
        <v>0</v>
      </c>
      <c r="Q28" s="3">
        <f t="shared" si="17"/>
        <v>0</v>
      </c>
      <c r="R28" s="45">
        <f t="shared" si="5"/>
        <v>0</v>
      </c>
      <c r="S28" s="46">
        <f t="shared" si="18"/>
        <v>0</v>
      </c>
      <c r="T28" s="62">
        <f t="shared" si="19"/>
        <v>0</v>
      </c>
      <c r="U28" s="3">
        <f t="shared" si="6"/>
        <v>0</v>
      </c>
      <c r="V28" s="3">
        <f t="shared" si="12"/>
        <v>0</v>
      </c>
      <c r="W28" s="3">
        <f t="shared" si="20"/>
        <v>0</v>
      </c>
      <c r="X28" s="45">
        <f t="shared" si="7"/>
        <v>0</v>
      </c>
      <c r="Y28" s="46">
        <f t="shared" si="13"/>
        <v>0</v>
      </c>
      <c r="Z28" s="62">
        <f t="shared" si="21"/>
        <v>0</v>
      </c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</row>
    <row r="29" spans="1:51" s="52" customFormat="1" x14ac:dyDescent="0.25">
      <c r="A29" s="70"/>
      <c r="B29" s="47">
        <v>12</v>
      </c>
      <c r="C29" s="48">
        <f t="shared" si="8"/>
        <v>30</v>
      </c>
      <c r="D29" s="49">
        <f t="shared" si="22"/>
        <v>1754.9010681526768</v>
      </c>
      <c r="E29" s="49"/>
      <c r="F29" s="50">
        <f t="shared" si="0"/>
        <v>45</v>
      </c>
      <c r="G29" s="51">
        <f>IF((G28-F29)&lt;=0.0001,0,(G28-F29)*(1+(G$15/12)))</f>
        <v>2632.351602229016</v>
      </c>
      <c r="H29" s="49">
        <f t="shared" si="14"/>
        <v>0</v>
      </c>
      <c r="I29" s="49">
        <f t="shared" si="2"/>
        <v>122</v>
      </c>
      <c r="J29" s="49">
        <f t="shared" si="9"/>
        <v>9320.2675515931805</v>
      </c>
      <c r="K29" s="49">
        <f t="shared" si="15"/>
        <v>0</v>
      </c>
      <c r="L29" s="50">
        <f t="shared" si="3"/>
        <v>200</v>
      </c>
      <c r="M29" s="51">
        <f t="shared" si="10"/>
        <v>14175.390928007293</v>
      </c>
      <c r="N29" s="49">
        <f t="shared" si="16"/>
        <v>0</v>
      </c>
      <c r="O29" s="49">
        <f t="shared" si="4"/>
        <v>0</v>
      </c>
      <c r="P29" s="49">
        <f t="shared" si="11"/>
        <v>0</v>
      </c>
      <c r="Q29" s="49">
        <f t="shared" si="17"/>
        <v>0</v>
      </c>
      <c r="R29" s="50">
        <f t="shared" si="5"/>
        <v>0</v>
      </c>
      <c r="S29" s="51">
        <f t="shared" si="18"/>
        <v>0</v>
      </c>
      <c r="T29" s="49">
        <f t="shared" si="19"/>
        <v>0</v>
      </c>
      <c r="U29" s="49">
        <f t="shared" si="6"/>
        <v>0</v>
      </c>
      <c r="V29" s="49">
        <f t="shared" si="12"/>
        <v>0</v>
      </c>
      <c r="W29" s="49">
        <f t="shared" si="20"/>
        <v>0</v>
      </c>
      <c r="X29" s="50">
        <f t="shared" si="7"/>
        <v>0</v>
      </c>
      <c r="Y29" s="51">
        <f t="shared" si="13"/>
        <v>0</v>
      </c>
      <c r="Z29" s="49">
        <f t="shared" si="21"/>
        <v>0</v>
      </c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</row>
    <row r="30" spans="1:51" x14ac:dyDescent="0.25">
      <c r="A30" s="70"/>
      <c r="B30" s="43">
        <v>13</v>
      </c>
      <c r="C30" s="44">
        <f t="shared" si="8"/>
        <v>30</v>
      </c>
      <c r="D30" s="3">
        <f t="shared" si="22"/>
        <v>1734.6755075388753</v>
      </c>
      <c r="E30" s="3"/>
      <c r="F30" s="45">
        <f t="shared" si="0"/>
        <v>45</v>
      </c>
      <c r="G30" s="46">
        <f t="shared" si="1"/>
        <v>2602.0132613083138</v>
      </c>
      <c r="H30" s="62">
        <f t="shared" si="14"/>
        <v>0</v>
      </c>
      <c r="I30" s="3">
        <f t="shared" si="2"/>
        <v>122</v>
      </c>
      <c r="J30" s="3">
        <f t="shared" si="9"/>
        <v>9267.25455823013</v>
      </c>
      <c r="K30" s="3">
        <f t="shared" si="15"/>
        <v>0</v>
      </c>
      <c r="L30" s="45">
        <f t="shared" si="3"/>
        <v>200</v>
      </c>
      <c r="M30" s="46">
        <f t="shared" si="10"/>
        <v>14115.144837287366</v>
      </c>
      <c r="N30" s="62">
        <f t="shared" si="16"/>
        <v>0</v>
      </c>
      <c r="O30" s="3">
        <f t="shared" si="4"/>
        <v>0</v>
      </c>
      <c r="P30" s="3">
        <f t="shared" si="11"/>
        <v>0</v>
      </c>
      <c r="Q30" s="3">
        <f t="shared" si="17"/>
        <v>0</v>
      </c>
      <c r="R30" s="45">
        <f t="shared" si="5"/>
        <v>0</v>
      </c>
      <c r="S30" s="46">
        <f t="shared" si="18"/>
        <v>0</v>
      </c>
      <c r="T30" s="62">
        <f t="shared" si="19"/>
        <v>0</v>
      </c>
      <c r="U30" s="3">
        <f t="shared" si="6"/>
        <v>0</v>
      </c>
      <c r="V30" s="3">
        <f t="shared" si="12"/>
        <v>0</v>
      </c>
      <c r="W30" s="3">
        <f t="shared" si="20"/>
        <v>0</v>
      </c>
      <c r="X30" s="45">
        <f t="shared" si="7"/>
        <v>0</v>
      </c>
      <c r="Y30" s="46">
        <f t="shared" si="13"/>
        <v>0</v>
      </c>
      <c r="Z30" s="62">
        <f t="shared" si="21"/>
        <v>0</v>
      </c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</row>
    <row r="31" spans="1:51" x14ac:dyDescent="0.25">
      <c r="A31" s="70"/>
      <c r="B31" s="43">
        <v>14</v>
      </c>
      <c r="C31" s="44">
        <f t="shared" si="8"/>
        <v>30</v>
      </c>
      <c r="D31" s="3">
        <f t="shared" si="22"/>
        <v>1714.335335414929</v>
      </c>
      <c r="E31" s="3"/>
      <c r="F31" s="45">
        <f t="shared" si="0"/>
        <v>45</v>
      </c>
      <c r="G31" s="46">
        <f t="shared" si="1"/>
        <v>2571.5030031223941</v>
      </c>
      <c r="H31" s="62">
        <f t="shared" si="14"/>
        <v>0</v>
      </c>
      <c r="I31" s="3">
        <f t="shared" si="2"/>
        <v>122</v>
      </c>
      <c r="J31" s="3">
        <f t="shared" si="9"/>
        <v>9213.8439674168567</v>
      </c>
      <c r="K31" s="3">
        <f t="shared" si="15"/>
        <v>0</v>
      </c>
      <c r="L31" s="45">
        <f t="shared" si="3"/>
        <v>200</v>
      </c>
      <c r="M31" s="46">
        <f t="shared" si="10"/>
        <v>14054.296285660239</v>
      </c>
      <c r="N31" s="62">
        <f t="shared" si="16"/>
        <v>0</v>
      </c>
      <c r="O31" s="3">
        <f t="shared" si="4"/>
        <v>0</v>
      </c>
      <c r="P31" s="3">
        <f t="shared" si="11"/>
        <v>0</v>
      </c>
      <c r="Q31" s="3">
        <f t="shared" si="17"/>
        <v>0</v>
      </c>
      <c r="R31" s="45">
        <f t="shared" si="5"/>
        <v>0</v>
      </c>
      <c r="S31" s="46">
        <f t="shared" si="18"/>
        <v>0</v>
      </c>
      <c r="T31" s="62">
        <f t="shared" si="19"/>
        <v>0</v>
      </c>
      <c r="U31" s="3">
        <f t="shared" si="6"/>
        <v>0</v>
      </c>
      <c r="V31" s="3">
        <f t="shared" si="12"/>
        <v>0</v>
      </c>
      <c r="W31" s="3">
        <f t="shared" si="20"/>
        <v>0</v>
      </c>
      <c r="X31" s="45">
        <f t="shared" si="7"/>
        <v>0</v>
      </c>
      <c r="Y31" s="46">
        <f t="shared" si="13"/>
        <v>0</v>
      </c>
      <c r="Z31" s="62">
        <f t="shared" si="21"/>
        <v>0</v>
      </c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</row>
    <row r="32" spans="1:51" x14ac:dyDescent="0.25">
      <c r="A32" s="70"/>
      <c r="B32" s="43">
        <v>15</v>
      </c>
      <c r="C32" s="44">
        <f t="shared" si="8"/>
        <v>30</v>
      </c>
      <c r="D32" s="3">
        <f t="shared" si="22"/>
        <v>1693.8799023156137</v>
      </c>
      <c r="E32" s="3"/>
      <c r="F32" s="45">
        <f t="shared" si="0"/>
        <v>45</v>
      </c>
      <c r="G32" s="46">
        <f t="shared" si="1"/>
        <v>2540.8198534734211</v>
      </c>
      <c r="H32" s="62">
        <f t="shared" si="14"/>
        <v>0</v>
      </c>
      <c r="I32" s="3">
        <f t="shared" si="2"/>
        <v>122</v>
      </c>
      <c r="J32" s="3">
        <f t="shared" si="9"/>
        <v>9160.0327971724837</v>
      </c>
      <c r="K32" s="3">
        <f t="shared" si="15"/>
        <v>0</v>
      </c>
      <c r="L32" s="45">
        <f t="shared" si="3"/>
        <v>200</v>
      </c>
      <c r="M32" s="46">
        <f t="shared" si="10"/>
        <v>13992.839248516841</v>
      </c>
      <c r="N32" s="62">
        <f t="shared" si="16"/>
        <v>0</v>
      </c>
      <c r="O32" s="3">
        <f t="shared" si="4"/>
        <v>0</v>
      </c>
      <c r="P32" s="3">
        <f t="shared" si="11"/>
        <v>0</v>
      </c>
      <c r="Q32" s="3">
        <f t="shared" si="17"/>
        <v>0</v>
      </c>
      <c r="R32" s="45">
        <f t="shared" si="5"/>
        <v>0</v>
      </c>
      <c r="S32" s="46">
        <f t="shared" si="18"/>
        <v>0</v>
      </c>
      <c r="T32" s="62">
        <f t="shared" si="19"/>
        <v>0</v>
      </c>
      <c r="U32" s="3">
        <f t="shared" si="6"/>
        <v>0</v>
      </c>
      <c r="V32" s="3">
        <f t="shared" si="12"/>
        <v>0</v>
      </c>
      <c r="W32" s="3">
        <f t="shared" si="20"/>
        <v>0</v>
      </c>
      <c r="X32" s="45">
        <f t="shared" si="7"/>
        <v>0</v>
      </c>
      <c r="Y32" s="46">
        <f t="shared" si="13"/>
        <v>0</v>
      </c>
      <c r="Z32" s="62">
        <f t="shared" si="21"/>
        <v>0</v>
      </c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</row>
    <row r="33" spans="1:51" x14ac:dyDescent="0.25">
      <c r="A33" s="70"/>
      <c r="B33" s="43">
        <v>16</v>
      </c>
      <c r="C33" s="44">
        <f t="shared" si="8"/>
        <v>30</v>
      </c>
      <c r="D33" s="3">
        <f t="shared" si="22"/>
        <v>1673.3085550954022</v>
      </c>
      <c r="E33" s="3"/>
      <c r="F33" s="45">
        <f t="shared" si="0"/>
        <v>45</v>
      </c>
      <c r="G33" s="46">
        <f t="shared" si="1"/>
        <v>2509.9628326431039</v>
      </c>
      <c r="H33" s="62">
        <f t="shared" si="14"/>
        <v>0</v>
      </c>
      <c r="I33" s="3">
        <f t="shared" si="2"/>
        <v>122</v>
      </c>
      <c r="J33" s="3">
        <f t="shared" si="9"/>
        <v>9105.8180431512774</v>
      </c>
      <c r="K33" s="3">
        <f t="shared" si="15"/>
        <v>0</v>
      </c>
      <c r="L33" s="45">
        <f t="shared" si="3"/>
        <v>200</v>
      </c>
      <c r="M33" s="46">
        <f t="shared" si="10"/>
        <v>13930.767641002009</v>
      </c>
      <c r="N33" s="62">
        <f t="shared" si="16"/>
        <v>0</v>
      </c>
      <c r="O33" s="3">
        <f t="shared" si="4"/>
        <v>0</v>
      </c>
      <c r="P33" s="3">
        <f t="shared" si="11"/>
        <v>0</v>
      </c>
      <c r="Q33" s="3">
        <f t="shared" si="17"/>
        <v>0</v>
      </c>
      <c r="R33" s="45">
        <f t="shared" si="5"/>
        <v>0</v>
      </c>
      <c r="S33" s="46">
        <f t="shared" si="18"/>
        <v>0</v>
      </c>
      <c r="T33" s="62">
        <f t="shared" si="19"/>
        <v>0</v>
      </c>
      <c r="U33" s="3">
        <f t="shared" si="6"/>
        <v>0</v>
      </c>
      <c r="V33" s="3">
        <f t="shared" si="12"/>
        <v>0</v>
      </c>
      <c r="W33" s="3">
        <f t="shared" si="20"/>
        <v>0</v>
      </c>
      <c r="X33" s="45">
        <f t="shared" si="7"/>
        <v>0</v>
      </c>
      <c r="Y33" s="46">
        <f t="shared" si="13"/>
        <v>0</v>
      </c>
      <c r="Z33" s="62">
        <f t="shared" si="21"/>
        <v>0</v>
      </c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</row>
    <row r="34" spans="1:51" x14ac:dyDescent="0.25">
      <c r="A34" s="70"/>
      <c r="B34" s="43">
        <v>17</v>
      </c>
      <c r="C34" s="44">
        <f t="shared" si="8"/>
        <v>30</v>
      </c>
      <c r="D34" s="3">
        <f t="shared" si="22"/>
        <v>1652.6206369076097</v>
      </c>
      <c r="E34" s="3"/>
      <c r="F34" s="45">
        <f t="shared" si="0"/>
        <v>45</v>
      </c>
      <c r="G34" s="46">
        <f t="shared" si="1"/>
        <v>2478.9309553614148</v>
      </c>
      <c r="H34" s="62">
        <f t="shared" si="14"/>
        <v>0</v>
      </c>
      <c r="I34" s="3">
        <f t="shared" si="2"/>
        <v>122</v>
      </c>
      <c r="J34" s="3">
        <f t="shared" si="9"/>
        <v>9051.1966784749129</v>
      </c>
      <c r="K34" s="3">
        <f t="shared" si="15"/>
        <v>0</v>
      </c>
      <c r="L34" s="45">
        <f t="shared" si="3"/>
        <v>200</v>
      </c>
      <c r="M34" s="46">
        <f t="shared" si="10"/>
        <v>13868.075317412029</v>
      </c>
      <c r="N34" s="62">
        <f t="shared" si="16"/>
        <v>0</v>
      </c>
      <c r="O34" s="3">
        <f t="shared" si="4"/>
        <v>0</v>
      </c>
      <c r="P34" s="3">
        <f t="shared" si="11"/>
        <v>0</v>
      </c>
      <c r="Q34" s="3">
        <f t="shared" si="17"/>
        <v>0</v>
      </c>
      <c r="R34" s="45">
        <f t="shared" si="5"/>
        <v>0</v>
      </c>
      <c r="S34" s="46">
        <f t="shared" si="18"/>
        <v>0</v>
      </c>
      <c r="T34" s="62">
        <f t="shared" si="19"/>
        <v>0</v>
      </c>
      <c r="U34" s="3">
        <f t="shared" si="6"/>
        <v>0</v>
      </c>
      <c r="V34" s="3">
        <f t="shared" si="12"/>
        <v>0</v>
      </c>
      <c r="W34" s="3">
        <f t="shared" si="20"/>
        <v>0</v>
      </c>
      <c r="X34" s="45">
        <f t="shared" si="7"/>
        <v>0</v>
      </c>
      <c r="Y34" s="46">
        <f t="shared" si="13"/>
        <v>0</v>
      </c>
      <c r="Z34" s="62">
        <f t="shared" si="21"/>
        <v>0</v>
      </c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</row>
    <row r="35" spans="1:51" x14ac:dyDescent="0.25">
      <c r="A35" s="70"/>
      <c r="B35" s="43">
        <v>18</v>
      </c>
      <c r="C35" s="44">
        <f t="shared" si="8"/>
        <v>30</v>
      </c>
      <c r="D35" s="3">
        <f t="shared" si="22"/>
        <v>1631.8154871834195</v>
      </c>
      <c r="E35" s="3"/>
      <c r="F35" s="45">
        <f t="shared" si="0"/>
        <v>45</v>
      </c>
      <c r="G35" s="46">
        <f t="shared" si="1"/>
        <v>2447.7232307751297</v>
      </c>
      <c r="H35" s="62">
        <f t="shared" si="14"/>
        <v>0</v>
      </c>
      <c r="I35" s="3">
        <f t="shared" si="2"/>
        <v>122</v>
      </c>
      <c r="J35" s="3">
        <f t="shared" si="9"/>
        <v>8996.1656535634756</v>
      </c>
      <c r="K35" s="3">
        <f t="shared" si="15"/>
        <v>0</v>
      </c>
      <c r="L35" s="45">
        <f t="shared" si="3"/>
        <v>200</v>
      </c>
      <c r="M35" s="46">
        <f t="shared" si="10"/>
        <v>13804.756070586149</v>
      </c>
      <c r="N35" s="62">
        <f t="shared" si="16"/>
        <v>0</v>
      </c>
      <c r="O35" s="3">
        <f t="shared" si="4"/>
        <v>0</v>
      </c>
      <c r="P35" s="3">
        <f t="shared" si="11"/>
        <v>0</v>
      </c>
      <c r="Q35" s="3">
        <f t="shared" si="17"/>
        <v>0</v>
      </c>
      <c r="R35" s="45">
        <f t="shared" si="5"/>
        <v>0</v>
      </c>
      <c r="S35" s="46">
        <f t="shared" si="18"/>
        <v>0</v>
      </c>
      <c r="T35" s="62">
        <f t="shared" si="19"/>
        <v>0</v>
      </c>
      <c r="U35" s="3">
        <f t="shared" si="6"/>
        <v>0</v>
      </c>
      <c r="V35" s="3">
        <f t="shared" si="12"/>
        <v>0</v>
      </c>
      <c r="W35" s="3">
        <f t="shared" si="20"/>
        <v>0</v>
      </c>
      <c r="X35" s="45">
        <f t="shared" si="7"/>
        <v>0</v>
      </c>
      <c r="Y35" s="46">
        <f t="shared" si="13"/>
        <v>0</v>
      </c>
      <c r="Z35" s="62">
        <f t="shared" si="21"/>
        <v>0</v>
      </c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</row>
    <row r="36" spans="1:51" x14ac:dyDescent="0.25">
      <c r="A36" s="70"/>
      <c r="B36" s="43">
        <v>19</v>
      </c>
      <c r="C36" s="44">
        <f t="shared" si="8"/>
        <v>30</v>
      </c>
      <c r="D36" s="3">
        <f t="shared" si="22"/>
        <v>1610.8924416107923</v>
      </c>
      <c r="E36" s="3"/>
      <c r="F36" s="45">
        <f t="shared" si="0"/>
        <v>45</v>
      </c>
      <c r="G36" s="46">
        <f t="shared" si="1"/>
        <v>2416.338662416189</v>
      </c>
      <c r="H36" s="62">
        <f t="shared" si="14"/>
        <v>0</v>
      </c>
      <c r="I36" s="3">
        <f t="shared" si="2"/>
        <v>122</v>
      </c>
      <c r="J36" s="3">
        <f t="shared" si="9"/>
        <v>8940.7218959652018</v>
      </c>
      <c r="K36" s="3">
        <f t="shared" si="15"/>
        <v>0</v>
      </c>
      <c r="L36" s="45">
        <f t="shared" si="3"/>
        <v>200</v>
      </c>
      <c r="M36" s="46">
        <f t="shared" si="10"/>
        <v>13740.80363129201</v>
      </c>
      <c r="N36" s="62">
        <f t="shared" si="16"/>
        <v>0</v>
      </c>
      <c r="O36" s="3">
        <f t="shared" si="4"/>
        <v>0</v>
      </c>
      <c r="P36" s="3">
        <f t="shared" si="11"/>
        <v>0</v>
      </c>
      <c r="Q36" s="3">
        <f t="shared" si="17"/>
        <v>0</v>
      </c>
      <c r="R36" s="45">
        <f t="shared" si="5"/>
        <v>0</v>
      </c>
      <c r="S36" s="46">
        <f t="shared" si="18"/>
        <v>0</v>
      </c>
      <c r="T36" s="62">
        <f t="shared" si="19"/>
        <v>0</v>
      </c>
      <c r="U36" s="3">
        <f t="shared" si="6"/>
        <v>0</v>
      </c>
      <c r="V36" s="3">
        <f t="shared" si="12"/>
        <v>0</v>
      </c>
      <c r="W36" s="3">
        <f t="shared" si="20"/>
        <v>0</v>
      </c>
      <c r="X36" s="45">
        <f t="shared" si="7"/>
        <v>0</v>
      </c>
      <c r="Y36" s="46">
        <f t="shared" si="13"/>
        <v>0</v>
      </c>
      <c r="Z36" s="62">
        <f t="shared" si="21"/>
        <v>0</v>
      </c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</row>
    <row r="37" spans="1:51" x14ac:dyDescent="0.25">
      <c r="A37" s="70"/>
      <c r="B37" s="43">
        <v>20</v>
      </c>
      <c r="C37" s="44">
        <f t="shared" si="8"/>
        <v>30</v>
      </c>
      <c r="D37" s="3">
        <f t="shared" si="22"/>
        <v>1589.8508321132535</v>
      </c>
      <c r="E37" s="3"/>
      <c r="F37" s="45">
        <f t="shared" si="0"/>
        <v>45</v>
      </c>
      <c r="G37" s="46">
        <f t="shared" si="1"/>
        <v>2384.776248169881</v>
      </c>
      <c r="H37" s="62">
        <f t="shared" si="14"/>
        <v>0</v>
      </c>
      <c r="I37" s="3">
        <f t="shared" si="2"/>
        <v>122</v>
      </c>
      <c r="J37" s="3">
        <f t="shared" si="9"/>
        <v>8884.8623101849407</v>
      </c>
      <c r="K37" s="3">
        <f t="shared" si="15"/>
        <v>0</v>
      </c>
      <c r="L37" s="45">
        <f t="shared" si="3"/>
        <v>200</v>
      </c>
      <c r="M37" s="46">
        <f t="shared" si="10"/>
        <v>13676.21166760493</v>
      </c>
      <c r="N37" s="62">
        <f t="shared" si="16"/>
        <v>0</v>
      </c>
      <c r="O37" s="3">
        <f t="shared" si="4"/>
        <v>0</v>
      </c>
      <c r="P37" s="3">
        <f t="shared" si="11"/>
        <v>0</v>
      </c>
      <c r="Q37" s="3">
        <f t="shared" si="17"/>
        <v>0</v>
      </c>
      <c r="R37" s="45">
        <f t="shared" si="5"/>
        <v>0</v>
      </c>
      <c r="S37" s="46">
        <f t="shared" si="18"/>
        <v>0</v>
      </c>
      <c r="T37" s="62">
        <f t="shared" si="19"/>
        <v>0</v>
      </c>
      <c r="U37" s="3">
        <f t="shared" si="6"/>
        <v>0</v>
      </c>
      <c r="V37" s="3">
        <f t="shared" si="12"/>
        <v>0</v>
      </c>
      <c r="W37" s="3">
        <f t="shared" si="20"/>
        <v>0</v>
      </c>
      <c r="X37" s="45">
        <f t="shared" si="7"/>
        <v>0</v>
      </c>
      <c r="Y37" s="46">
        <f t="shared" si="13"/>
        <v>0</v>
      </c>
      <c r="Z37" s="62">
        <f t="shared" si="21"/>
        <v>0</v>
      </c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</row>
    <row r="38" spans="1:51" x14ac:dyDescent="0.25">
      <c r="A38" s="70"/>
      <c r="B38" s="43">
        <v>21</v>
      </c>
      <c r="C38" s="44">
        <f t="shared" si="8"/>
        <v>30</v>
      </c>
      <c r="D38" s="3">
        <f t="shared" si="22"/>
        <v>1568.689986828562</v>
      </c>
      <c r="E38" s="3"/>
      <c r="F38" s="45">
        <f t="shared" si="0"/>
        <v>45</v>
      </c>
      <c r="G38" s="46">
        <f t="shared" si="1"/>
        <v>2353.0349802428436</v>
      </c>
      <c r="H38" s="62">
        <f t="shared" si="14"/>
        <v>0</v>
      </c>
      <c r="I38" s="3">
        <f t="shared" si="2"/>
        <v>122</v>
      </c>
      <c r="J38" s="3">
        <f t="shared" si="9"/>
        <v>8828.5837775113287</v>
      </c>
      <c r="K38" s="3">
        <f t="shared" si="15"/>
        <v>0</v>
      </c>
      <c r="L38" s="45">
        <f t="shared" si="3"/>
        <v>200</v>
      </c>
      <c r="M38" s="46">
        <f t="shared" si="10"/>
        <v>13610.973784280979</v>
      </c>
      <c r="N38" s="62">
        <f t="shared" si="16"/>
        <v>0</v>
      </c>
      <c r="O38" s="3">
        <f t="shared" si="4"/>
        <v>0</v>
      </c>
      <c r="P38" s="3">
        <f t="shared" si="11"/>
        <v>0</v>
      </c>
      <c r="Q38" s="3">
        <f t="shared" si="17"/>
        <v>0</v>
      </c>
      <c r="R38" s="45">
        <f t="shared" si="5"/>
        <v>0</v>
      </c>
      <c r="S38" s="46">
        <f t="shared" si="18"/>
        <v>0</v>
      </c>
      <c r="T38" s="62">
        <f t="shared" si="19"/>
        <v>0</v>
      </c>
      <c r="U38" s="3">
        <f t="shared" si="6"/>
        <v>0</v>
      </c>
      <c r="V38" s="3">
        <f t="shared" si="12"/>
        <v>0</v>
      </c>
      <c r="W38" s="3">
        <f t="shared" si="20"/>
        <v>0</v>
      </c>
      <c r="X38" s="45">
        <f t="shared" si="7"/>
        <v>0</v>
      </c>
      <c r="Y38" s="46">
        <f t="shared" si="13"/>
        <v>0</v>
      </c>
      <c r="Z38" s="62">
        <f t="shared" si="21"/>
        <v>0</v>
      </c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</row>
    <row r="39" spans="1:51" x14ac:dyDescent="0.25">
      <c r="A39" s="70"/>
      <c r="B39" s="43">
        <v>22</v>
      </c>
      <c r="C39" s="44">
        <f t="shared" si="8"/>
        <v>30</v>
      </c>
      <c r="D39" s="3">
        <f t="shared" si="22"/>
        <v>1547.4092300872574</v>
      </c>
      <c r="E39" s="3"/>
      <c r="F39" s="45">
        <f t="shared" si="0"/>
        <v>45</v>
      </c>
      <c r="G39" s="46">
        <f t="shared" si="1"/>
        <v>2321.1138451308866</v>
      </c>
      <c r="H39" s="62">
        <f t="shared" si="14"/>
        <v>0</v>
      </c>
      <c r="I39" s="3">
        <f t="shared" si="2"/>
        <v>122</v>
      </c>
      <c r="J39" s="3">
        <f t="shared" si="9"/>
        <v>8771.8831558426646</v>
      </c>
      <c r="K39" s="3">
        <f t="shared" si="15"/>
        <v>0</v>
      </c>
      <c r="L39" s="45">
        <f t="shared" si="3"/>
        <v>200</v>
      </c>
      <c r="M39" s="46">
        <f t="shared" si="10"/>
        <v>13545.083522123788</v>
      </c>
      <c r="N39" s="62">
        <f t="shared" si="16"/>
        <v>0</v>
      </c>
      <c r="O39" s="3">
        <f t="shared" si="4"/>
        <v>0</v>
      </c>
      <c r="P39" s="3">
        <f t="shared" si="11"/>
        <v>0</v>
      </c>
      <c r="Q39" s="3">
        <f t="shared" si="17"/>
        <v>0</v>
      </c>
      <c r="R39" s="45">
        <f t="shared" si="5"/>
        <v>0</v>
      </c>
      <c r="S39" s="46">
        <f t="shared" si="18"/>
        <v>0</v>
      </c>
      <c r="T39" s="62">
        <f t="shared" si="19"/>
        <v>0</v>
      </c>
      <c r="U39" s="3">
        <f t="shared" si="6"/>
        <v>0</v>
      </c>
      <c r="V39" s="3">
        <f t="shared" si="12"/>
        <v>0</v>
      </c>
      <c r="W39" s="3">
        <f t="shared" si="20"/>
        <v>0</v>
      </c>
      <c r="X39" s="45">
        <f t="shared" si="7"/>
        <v>0</v>
      </c>
      <c r="Y39" s="46">
        <f t="shared" si="13"/>
        <v>0</v>
      </c>
      <c r="Z39" s="62">
        <f t="shared" si="21"/>
        <v>0</v>
      </c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</row>
    <row r="40" spans="1:51" x14ac:dyDescent="0.25">
      <c r="A40" s="70"/>
      <c r="B40" s="43">
        <v>23</v>
      </c>
      <c r="C40" s="44">
        <f t="shared" si="8"/>
        <v>30</v>
      </c>
      <c r="D40" s="3">
        <f t="shared" si="22"/>
        <v>1526.0078823910851</v>
      </c>
      <c r="E40" s="3"/>
      <c r="F40" s="45">
        <f t="shared" si="0"/>
        <v>45</v>
      </c>
      <c r="G40" s="46">
        <f t="shared" si="1"/>
        <v>2289.0118235866285</v>
      </c>
      <c r="H40" s="62">
        <f t="shared" si="14"/>
        <v>0</v>
      </c>
      <c r="I40" s="3">
        <f t="shared" si="2"/>
        <v>122</v>
      </c>
      <c r="J40" s="3">
        <f t="shared" si="9"/>
        <v>8714.7572795114847</v>
      </c>
      <c r="K40" s="3">
        <f t="shared" si="15"/>
        <v>0</v>
      </c>
      <c r="L40" s="45">
        <f t="shared" si="3"/>
        <v>200</v>
      </c>
      <c r="M40" s="46">
        <f t="shared" si="10"/>
        <v>13478.534357345026</v>
      </c>
      <c r="N40" s="62">
        <f t="shared" si="16"/>
        <v>0</v>
      </c>
      <c r="O40" s="3">
        <f t="shared" si="4"/>
        <v>0</v>
      </c>
      <c r="P40" s="3">
        <f t="shared" si="11"/>
        <v>0</v>
      </c>
      <c r="Q40" s="3">
        <f t="shared" si="17"/>
        <v>0</v>
      </c>
      <c r="R40" s="45">
        <f t="shared" si="5"/>
        <v>0</v>
      </c>
      <c r="S40" s="46">
        <f t="shared" si="18"/>
        <v>0</v>
      </c>
      <c r="T40" s="62">
        <f t="shared" si="19"/>
        <v>0</v>
      </c>
      <c r="U40" s="3">
        <f t="shared" si="6"/>
        <v>0</v>
      </c>
      <c r="V40" s="3">
        <f t="shared" si="12"/>
        <v>0</v>
      </c>
      <c r="W40" s="3">
        <f t="shared" si="20"/>
        <v>0</v>
      </c>
      <c r="X40" s="45">
        <f t="shared" si="7"/>
        <v>0</v>
      </c>
      <c r="Y40" s="46">
        <f t="shared" si="13"/>
        <v>0</v>
      </c>
      <c r="Z40" s="62">
        <f t="shared" si="21"/>
        <v>0</v>
      </c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</row>
    <row r="41" spans="1:51" s="52" customFormat="1" x14ac:dyDescent="0.25">
      <c r="A41" s="70"/>
      <c r="B41" s="47">
        <v>24</v>
      </c>
      <c r="C41" s="48">
        <f t="shared" si="8"/>
        <v>30</v>
      </c>
      <c r="D41" s="49">
        <f t="shared" si="22"/>
        <v>1504.4852603913014</v>
      </c>
      <c r="E41" s="49"/>
      <c r="F41" s="50">
        <f t="shared" si="0"/>
        <v>45</v>
      </c>
      <c r="G41" s="51">
        <f t="shared" si="1"/>
        <v>2256.727890586953</v>
      </c>
      <c r="H41" s="49">
        <f t="shared" si="14"/>
        <v>0</v>
      </c>
      <c r="I41" s="49">
        <f t="shared" si="2"/>
        <v>122</v>
      </c>
      <c r="J41" s="49">
        <f t="shared" si="9"/>
        <v>8657.2029591078208</v>
      </c>
      <c r="K41" s="49">
        <f t="shared" si="15"/>
        <v>0</v>
      </c>
      <c r="L41" s="50">
        <f t="shared" si="3"/>
        <v>200</v>
      </c>
      <c r="M41" s="51">
        <f t="shared" si="10"/>
        <v>13411.319700918477</v>
      </c>
      <c r="N41" s="49">
        <f t="shared" si="16"/>
        <v>0</v>
      </c>
      <c r="O41" s="49">
        <f t="shared" si="4"/>
        <v>0</v>
      </c>
      <c r="P41" s="49">
        <f t="shared" si="11"/>
        <v>0</v>
      </c>
      <c r="Q41" s="49">
        <f t="shared" si="17"/>
        <v>0</v>
      </c>
      <c r="R41" s="50">
        <f t="shared" si="5"/>
        <v>0</v>
      </c>
      <c r="S41" s="51">
        <f t="shared" si="18"/>
        <v>0</v>
      </c>
      <c r="T41" s="49">
        <f t="shared" si="19"/>
        <v>0</v>
      </c>
      <c r="U41" s="49">
        <f t="shared" si="6"/>
        <v>0</v>
      </c>
      <c r="V41" s="49">
        <f t="shared" si="12"/>
        <v>0</v>
      </c>
      <c r="W41" s="49">
        <f t="shared" si="20"/>
        <v>0</v>
      </c>
      <c r="X41" s="50">
        <f t="shared" si="7"/>
        <v>0</v>
      </c>
      <c r="Y41" s="51">
        <f t="shared" si="13"/>
        <v>0</v>
      </c>
      <c r="Z41" s="49">
        <f t="shared" si="21"/>
        <v>0</v>
      </c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</row>
    <row r="42" spans="1:51" x14ac:dyDescent="0.25">
      <c r="A42" s="70"/>
      <c r="B42" s="43">
        <v>25</v>
      </c>
      <c r="C42" s="44">
        <f t="shared" si="8"/>
        <v>30</v>
      </c>
      <c r="D42" s="3">
        <f t="shared" si="22"/>
        <v>1482.8406768668522</v>
      </c>
      <c r="E42" s="3"/>
      <c r="F42" s="45">
        <f t="shared" si="0"/>
        <v>45</v>
      </c>
      <c r="G42" s="46">
        <f t="shared" si="1"/>
        <v>2224.2610153002793</v>
      </c>
      <c r="H42" s="62">
        <f t="shared" si="14"/>
        <v>0</v>
      </c>
      <c r="I42" s="3">
        <f t="shared" si="2"/>
        <v>122</v>
      </c>
      <c r="J42" s="3">
        <f t="shared" si="9"/>
        <v>8599.2169813011296</v>
      </c>
      <c r="K42" s="3">
        <f t="shared" si="15"/>
        <v>0</v>
      </c>
      <c r="L42" s="45">
        <f t="shared" si="3"/>
        <v>200</v>
      </c>
      <c r="M42" s="46">
        <f t="shared" si="10"/>
        <v>13343.432897927662</v>
      </c>
      <c r="N42" s="62">
        <f t="shared" si="16"/>
        <v>0</v>
      </c>
      <c r="O42" s="3">
        <f t="shared" si="4"/>
        <v>0</v>
      </c>
      <c r="P42" s="3">
        <f t="shared" si="11"/>
        <v>0</v>
      </c>
      <c r="Q42" s="3">
        <f t="shared" si="17"/>
        <v>0</v>
      </c>
      <c r="R42" s="45">
        <f t="shared" si="5"/>
        <v>0</v>
      </c>
      <c r="S42" s="46">
        <f t="shared" si="18"/>
        <v>0</v>
      </c>
      <c r="T42" s="62">
        <f t="shared" si="19"/>
        <v>0</v>
      </c>
      <c r="U42" s="3">
        <f t="shared" si="6"/>
        <v>0</v>
      </c>
      <c r="V42" s="3">
        <f t="shared" si="12"/>
        <v>0</v>
      </c>
      <c r="W42" s="3">
        <f t="shared" si="20"/>
        <v>0</v>
      </c>
      <c r="X42" s="45">
        <f t="shared" si="7"/>
        <v>0</v>
      </c>
      <c r="Y42" s="46">
        <f t="shared" si="13"/>
        <v>0</v>
      </c>
      <c r="Z42" s="62">
        <f t="shared" si="21"/>
        <v>0</v>
      </c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</row>
    <row r="43" spans="1:51" x14ac:dyDescent="0.25">
      <c r="A43" s="70"/>
      <c r="B43" s="43">
        <v>26</v>
      </c>
      <c r="C43" s="44">
        <f t="shared" si="8"/>
        <v>30</v>
      </c>
      <c r="D43" s="3">
        <f t="shared" si="22"/>
        <v>1461.0734407024311</v>
      </c>
      <c r="E43" s="3"/>
      <c r="F43" s="45">
        <f t="shared" si="0"/>
        <v>45</v>
      </c>
      <c r="G43" s="46">
        <f t="shared" si="1"/>
        <v>2191.6101610536475</v>
      </c>
      <c r="H43" s="62">
        <f t="shared" si="14"/>
        <v>0</v>
      </c>
      <c r="I43" s="3">
        <f t="shared" si="2"/>
        <v>122</v>
      </c>
      <c r="J43" s="3">
        <f t="shared" si="9"/>
        <v>8540.7961086608884</v>
      </c>
      <c r="K43" s="3">
        <f t="shared" si="15"/>
        <v>0</v>
      </c>
      <c r="L43" s="45">
        <f t="shared" si="3"/>
        <v>200</v>
      </c>
      <c r="M43" s="46">
        <f t="shared" si="10"/>
        <v>13274.867226906938</v>
      </c>
      <c r="N43" s="62">
        <f t="shared" si="16"/>
        <v>0</v>
      </c>
      <c r="O43" s="3">
        <f t="shared" si="4"/>
        <v>0</v>
      </c>
      <c r="P43" s="3">
        <f t="shared" si="11"/>
        <v>0</v>
      </c>
      <c r="Q43" s="3">
        <f t="shared" si="17"/>
        <v>0</v>
      </c>
      <c r="R43" s="45">
        <f t="shared" si="5"/>
        <v>0</v>
      </c>
      <c r="S43" s="46">
        <f t="shared" si="18"/>
        <v>0</v>
      </c>
      <c r="T43" s="62">
        <f t="shared" si="19"/>
        <v>0</v>
      </c>
      <c r="U43" s="3">
        <f t="shared" si="6"/>
        <v>0</v>
      </c>
      <c r="V43" s="3">
        <f t="shared" si="12"/>
        <v>0</v>
      </c>
      <c r="W43" s="3">
        <f t="shared" si="20"/>
        <v>0</v>
      </c>
      <c r="X43" s="45">
        <f t="shared" si="7"/>
        <v>0</v>
      </c>
      <c r="Y43" s="46">
        <f t="shared" si="13"/>
        <v>0</v>
      </c>
      <c r="Z43" s="62">
        <f t="shared" si="21"/>
        <v>0</v>
      </c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</row>
    <row r="44" spans="1:51" x14ac:dyDescent="0.25">
      <c r="A44" s="70"/>
      <c r="B44" s="43">
        <v>27</v>
      </c>
      <c r="C44" s="44">
        <f t="shared" si="8"/>
        <v>30</v>
      </c>
      <c r="D44" s="3">
        <f t="shared" si="22"/>
        <v>1439.1828568664116</v>
      </c>
      <c r="E44" s="3"/>
      <c r="F44" s="45">
        <f t="shared" si="0"/>
        <v>45</v>
      </c>
      <c r="G44" s="46">
        <f t="shared" si="1"/>
        <v>2158.7742852996184</v>
      </c>
      <c r="H44" s="62">
        <f t="shared" si="14"/>
        <v>0</v>
      </c>
      <c r="I44" s="3">
        <f t="shared" si="2"/>
        <v>122</v>
      </c>
      <c r="J44" s="3">
        <f t="shared" si="9"/>
        <v>8481.9370794758452</v>
      </c>
      <c r="K44" s="3">
        <f t="shared" si="15"/>
        <v>0</v>
      </c>
      <c r="L44" s="45">
        <f t="shared" si="3"/>
        <v>200</v>
      </c>
      <c r="M44" s="46">
        <f t="shared" si="10"/>
        <v>13205.615899176008</v>
      </c>
      <c r="N44" s="62">
        <f t="shared" si="16"/>
        <v>0</v>
      </c>
      <c r="O44" s="3">
        <f t="shared" si="4"/>
        <v>0</v>
      </c>
      <c r="P44" s="3">
        <f t="shared" si="11"/>
        <v>0</v>
      </c>
      <c r="Q44" s="3">
        <f t="shared" si="17"/>
        <v>0</v>
      </c>
      <c r="R44" s="45">
        <f t="shared" si="5"/>
        <v>0</v>
      </c>
      <c r="S44" s="46">
        <f t="shared" si="18"/>
        <v>0</v>
      </c>
      <c r="T44" s="62">
        <f t="shared" si="19"/>
        <v>0</v>
      </c>
      <c r="U44" s="3">
        <f t="shared" si="6"/>
        <v>0</v>
      </c>
      <c r="V44" s="3">
        <f t="shared" si="12"/>
        <v>0</v>
      </c>
      <c r="W44" s="3">
        <f t="shared" si="20"/>
        <v>0</v>
      </c>
      <c r="X44" s="45">
        <f t="shared" si="7"/>
        <v>0</v>
      </c>
      <c r="Y44" s="46">
        <f t="shared" si="13"/>
        <v>0</v>
      </c>
      <c r="Z44" s="62">
        <f t="shared" si="21"/>
        <v>0</v>
      </c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</row>
    <row r="45" spans="1:51" x14ac:dyDescent="0.25">
      <c r="A45" s="70"/>
      <c r="B45" s="43">
        <v>28</v>
      </c>
      <c r="C45" s="44">
        <f t="shared" si="8"/>
        <v>30</v>
      </c>
      <c r="D45" s="3">
        <f t="shared" si="22"/>
        <v>1417.1682263886546</v>
      </c>
      <c r="E45" s="3"/>
      <c r="F45" s="45">
        <f t="shared" si="0"/>
        <v>45</v>
      </c>
      <c r="G45" s="46">
        <f t="shared" si="1"/>
        <v>2125.752339582983</v>
      </c>
      <c r="H45" s="62">
        <f t="shared" si="14"/>
        <v>0</v>
      </c>
      <c r="I45" s="3">
        <f t="shared" si="2"/>
        <v>122</v>
      </c>
      <c r="J45" s="3">
        <f t="shared" si="9"/>
        <v>8422.6366075719143</v>
      </c>
      <c r="K45" s="3">
        <f t="shared" si="15"/>
        <v>0</v>
      </c>
      <c r="L45" s="45">
        <f t="shared" si="3"/>
        <v>200</v>
      </c>
      <c r="M45" s="46">
        <f t="shared" si="10"/>
        <v>13135.672058167767</v>
      </c>
      <c r="N45" s="62">
        <f t="shared" si="16"/>
        <v>0</v>
      </c>
      <c r="O45" s="3">
        <f t="shared" si="4"/>
        <v>0</v>
      </c>
      <c r="P45" s="3">
        <f t="shared" si="11"/>
        <v>0</v>
      </c>
      <c r="Q45" s="3">
        <f t="shared" si="17"/>
        <v>0</v>
      </c>
      <c r="R45" s="45">
        <f t="shared" si="5"/>
        <v>0</v>
      </c>
      <c r="S45" s="46">
        <f t="shared" si="18"/>
        <v>0</v>
      </c>
      <c r="T45" s="62">
        <f t="shared" si="19"/>
        <v>0</v>
      </c>
      <c r="U45" s="3">
        <f t="shared" si="6"/>
        <v>0</v>
      </c>
      <c r="V45" s="3">
        <f t="shared" si="12"/>
        <v>0</v>
      </c>
      <c r="W45" s="3">
        <f t="shared" si="20"/>
        <v>0</v>
      </c>
      <c r="X45" s="45">
        <f t="shared" si="7"/>
        <v>0</v>
      </c>
      <c r="Y45" s="46">
        <f t="shared" si="13"/>
        <v>0</v>
      </c>
      <c r="Z45" s="62">
        <f t="shared" si="21"/>
        <v>0</v>
      </c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</row>
    <row r="46" spans="1:51" x14ac:dyDescent="0.25">
      <c r="A46" s="70"/>
      <c r="B46" s="43">
        <v>29</v>
      </c>
      <c r="C46" s="44">
        <f t="shared" si="8"/>
        <v>30</v>
      </c>
      <c r="D46" s="3">
        <f t="shared" si="22"/>
        <v>1395.0288463381903</v>
      </c>
      <c r="E46" s="3"/>
      <c r="F46" s="45">
        <f t="shared" si="0"/>
        <v>45</v>
      </c>
      <c r="G46" s="46">
        <f t="shared" si="1"/>
        <v>2092.5432695072868</v>
      </c>
      <c r="H46" s="62">
        <f t="shared" si="14"/>
        <v>0</v>
      </c>
      <c r="I46" s="3">
        <f t="shared" si="2"/>
        <v>122</v>
      </c>
      <c r="J46" s="3">
        <f t="shared" si="9"/>
        <v>8362.8913821287042</v>
      </c>
      <c r="K46" s="3">
        <f t="shared" si="15"/>
        <v>0</v>
      </c>
      <c r="L46" s="45">
        <f t="shared" si="3"/>
        <v>200</v>
      </c>
      <c r="M46" s="46">
        <f t="shared" si="10"/>
        <v>13065.028778749445</v>
      </c>
      <c r="N46" s="62">
        <f t="shared" si="16"/>
        <v>0</v>
      </c>
      <c r="O46" s="3">
        <f t="shared" si="4"/>
        <v>0</v>
      </c>
      <c r="P46" s="3">
        <f t="shared" si="11"/>
        <v>0</v>
      </c>
      <c r="Q46" s="3">
        <f t="shared" si="17"/>
        <v>0</v>
      </c>
      <c r="R46" s="45">
        <f t="shared" si="5"/>
        <v>0</v>
      </c>
      <c r="S46" s="46">
        <f t="shared" si="18"/>
        <v>0</v>
      </c>
      <c r="T46" s="62">
        <f t="shared" si="19"/>
        <v>0</v>
      </c>
      <c r="U46" s="3">
        <f t="shared" si="6"/>
        <v>0</v>
      </c>
      <c r="V46" s="3">
        <f t="shared" si="12"/>
        <v>0</v>
      </c>
      <c r="W46" s="3">
        <f t="shared" si="20"/>
        <v>0</v>
      </c>
      <c r="X46" s="45">
        <f t="shared" si="7"/>
        <v>0</v>
      </c>
      <c r="Y46" s="46">
        <f t="shared" si="13"/>
        <v>0</v>
      </c>
      <c r="Z46" s="62">
        <f t="shared" si="21"/>
        <v>0</v>
      </c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</row>
    <row r="47" spans="1:51" x14ac:dyDescent="0.25">
      <c r="A47" s="70"/>
      <c r="B47" s="43">
        <v>30</v>
      </c>
      <c r="C47" s="44">
        <f t="shared" si="8"/>
        <v>30</v>
      </c>
      <c r="D47" s="3">
        <f t="shared" si="22"/>
        <v>1372.7640098007735</v>
      </c>
      <c r="E47" s="3"/>
      <c r="F47" s="45">
        <f t="shared" si="0"/>
        <v>45</v>
      </c>
      <c r="G47" s="46">
        <f t="shared" si="1"/>
        <v>2059.1460147011617</v>
      </c>
      <c r="H47" s="62">
        <f t="shared" si="14"/>
        <v>0</v>
      </c>
      <c r="I47" s="3">
        <f t="shared" si="2"/>
        <v>122</v>
      </c>
      <c r="J47" s="3">
        <f t="shared" si="9"/>
        <v>8302.6980674946699</v>
      </c>
      <c r="K47" s="3">
        <f t="shared" si="15"/>
        <v>0</v>
      </c>
      <c r="L47" s="45">
        <f t="shared" si="3"/>
        <v>200</v>
      </c>
      <c r="M47" s="46">
        <f t="shared" si="10"/>
        <v>12993.679066536941</v>
      </c>
      <c r="N47" s="62">
        <f t="shared" si="16"/>
        <v>0</v>
      </c>
      <c r="O47" s="3">
        <f t="shared" si="4"/>
        <v>0</v>
      </c>
      <c r="P47" s="3">
        <f t="shared" si="11"/>
        <v>0</v>
      </c>
      <c r="Q47" s="3">
        <f t="shared" si="17"/>
        <v>0</v>
      </c>
      <c r="R47" s="45">
        <f t="shared" si="5"/>
        <v>0</v>
      </c>
      <c r="S47" s="46">
        <f t="shared" si="18"/>
        <v>0</v>
      </c>
      <c r="T47" s="62">
        <f t="shared" si="19"/>
        <v>0</v>
      </c>
      <c r="U47" s="3">
        <f t="shared" si="6"/>
        <v>0</v>
      </c>
      <c r="V47" s="3">
        <f t="shared" si="12"/>
        <v>0</v>
      </c>
      <c r="W47" s="3">
        <f t="shared" si="20"/>
        <v>0</v>
      </c>
      <c r="X47" s="45">
        <f t="shared" si="7"/>
        <v>0</v>
      </c>
      <c r="Y47" s="46">
        <f t="shared" si="13"/>
        <v>0</v>
      </c>
      <c r="Z47" s="62">
        <f t="shared" si="21"/>
        <v>0</v>
      </c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</row>
    <row r="48" spans="1:51" x14ac:dyDescent="0.25">
      <c r="A48" s="70"/>
      <c r="B48" s="43">
        <v>31</v>
      </c>
      <c r="C48" s="44">
        <f t="shared" si="8"/>
        <v>30</v>
      </c>
      <c r="D48" s="3">
        <f t="shared" si="22"/>
        <v>1350.3730058563112</v>
      </c>
      <c r="E48" s="3"/>
      <c r="F48" s="45">
        <f t="shared" si="0"/>
        <v>45</v>
      </c>
      <c r="G48" s="46">
        <f t="shared" si="1"/>
        <v>2025.5595087844683</v>
      </c>
      <c r="H48" s="62">
        <f t="shared" si="14"/>
        <v>0</v>
      </c>
      <c r="I48" s="3">
        <f t="shared" si="2"/>
        <v>122</v>
      </c>
      <c r="J48" s="3">
        <f t="shared" si="9"/>
        <v>8242.053303000881</v>
      </c>
      <c r="K48" s="3">
        <f t="shared" si="15"/>
        <v>0</v>
      </c>
      <c r="L48" s="45">
        <f t="shared" si="3"/>
        <v>200</v>
      </c>
      <c r="M48" s="46">
        <f t="shared" si="10"/>
        <v>12921.615857202311</v>
      </c>
      <c r="N48" s="62">
        <f t="shared" si="16"/>
        <v>0</v>
      </c>
      <c r="O48" s="3">
        <f t="shared" si="4"/>
        <v>0</v>
      </c>
      <c r="P48" s="3">
        <f t="shared" si="11"/>
        <v>0</v>
      </c>
      <c r="Q48" s="3">
        <f t="shared" si="17"/>
        <v>0</v>
      </c>
      <c r="R48" s="45">
        <f t="shared" si="5"/>
        <v>0</v>
      </c>
      <c r="S48" s="46">
        <f t="shared" si="18"/>
        <v>0</v>
      </c>
      <c r="T48" s="62">
        <f t="shared" si="19"/>
        <v>0</v>
      </c>
      <c r="U48" s="3">
        <f t="shared" si="6"/>
        <v>0</v>
      </c>
      <c r="V48" s="3">
        <f t="shared" si="12"/>
        <v>0</v>
      </c>
      <c r="W48" s="3">
        <f t="shared" si="20"/>
        <v>0</v>
      </c>
      <c r="X48" s="45">
        <f t="shared" si="7"/>
        <v>0</v>
      </c>
      <c r="Y48" s="46">
        <f t="shared" si="13"/>
        <v>0</v>
      </c>
      <c r="Z48" s="62">
        <f t="shared" si="21"/>
        <v>0</v>
      </c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</row>
    <row r="49" spans="1:51" x14ac:dyDescent="0.25">
      <c r="A49" s="70"/>
      <c r="B49" s="43">
        <v>32</v>
      </c>
      <c r="C49" s="44">
        <f t="shared" si="8"/>
        <v>30</v>
      </c>
      <c r="D49" s="3">
        <f t="shared" si="22"/>
        <v>1327.8551195561638</v>
      </c>
      <c r="E49" s="3"/>
      <c r="F49" s="45">
        <f t="shared" si="0"/>
        <v>45</v>
      </c>
      <c r="G49" s="46">
        <f t="shared" si="1"/>
        <v>1991.7826793342472</v>
      </c>
      <c r="H49" s="62">
        <f t="shared" si="14"/>
        <v>0</v>
      </c>
      <c r="I49" s="3">
        <f t="shared" si="2"/>
        <v>122</v>
      </c>
      <c r="J49" s="3">
        <f t="shared" si="9"/>
        <v>8180.9537027733877</v>
      </c>
      <c r="K49" s="3">
        <f t="shared" si="15"/>
        <v>0</v>
      </c>
      <c r="L49" s="45">
        <f t="shared" si="3"/>
        <v>200</v>
      </c>
      <c r="M49" s="46">
        <f t="shared" si="10"/>
        <v>12848.832015774333</v>
      </c>
      <c r="N49" s="62">
        <f t="shared" si="16"/>
        <v>0</v>
      </c>
      <c r="O49" s="3">
        <f t="shared" si="4"/>
        <v>0</v>
      </c>
      <c r="P49" s="3">
        <f t="shared" si="11"/>
        <v>0</v>
      </c>
      <c r="Q49" s="3">
        <f t="shared" si="17"/>
        <v>0</v>
      </c>
      <c r="R49" s="45">
        <f t="shared" si="5"/>
        <v>0</v>
      </c>
      <c r="S49" s="46">
        <f t="shared" si="18"/>
        <v>0</v>
      </c>
      <c r="T49" s="62">
        <f t="shared" si="19"/>
        <v>0</v>
      </c>
      <c r="U49" s="3">
        <f t="shared" si="6"/>
        <v>0</v>
      </c>
      <c r="V49" s="3">
        <f t="shared" si="12"/>
        <v>0</v>
      </c>
      <c r="W49" s="3">
        <f t="shared" si="20"/>
        <v>0</v>
      </c>
      <c r="X49" s="45">
        <f t="shared" si="7"/>
        <v>0</v>
      </c>
      <c r="Y49" s="46">
        <f t="shared" si="13"/>
        <v>0</v>
      </c>
      <c r="Z49" s="62">
        <f t="shared" si="21"/>
        <v>0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</row>
    <row r="50" spans="1:51" x14ac:dyDescent="0.25">
      <c r="A50" s="70"/>
      <c r="B50" s="43">
        <v>33</v>
      </c>
      <c r="C50" s="44">
        <f t="shared" si="8"/>
        <v>30</v>
      </c>
      <c r="D50" s="3">
        <f t="shared" si="22"/>
        <v>1305.2096319003153</v>
      </c>
      <c r="E50" s="3"/>
      <c r="F50" s="45">
        <f t="shared" si="0"/>
        <v>45</v>
      </c>
      <c r="G50" s="46">
        <f t="shared" si="1"/>
        <v>1957.8144478504746</v>
      </c>
      <c r="H50" s="62">
        <f t="shared" si="14"/>
        <v>0</v>
      </c>
      <c r="I50" s="3">
        <f t="shared" si="2"/>
        <v>122</v>
      </c>
      <c r="J50" s="3">
        <f t="shared" si="9"/>
        <v>8119.3958555441886</v>
      </c>
      <c r="K50" s="3">
        <f t="shared" si="15"/>
        <v>0</v>
      </c>
      <c r="L50" s="45">
        <f t="shared" si="3"/>
        <v>200</v>
      </c>
      <c r="M50" s="46">
        <f t="shared" si="10"/>
        <v>12775.320335932076</v>
      </c>
      <c r="N50" s="62">
        <f t="shared" si="16"/>
        <v>0</v>
      </c>
      <c r="O50" s="3">
        <f t="shared" si="4"/>
        <v>0</v>
      </c>
      <c r="P50" s="3">
        <f t="shared" si="11"/>
        <v>0</v>
      </c>
      <c r="Q50" s="3">
        <f t="shared" si="17"/>
        <v>0</v>
      </c>
      <c r="R50" s="45">
        <f t="shared" si="5"/>
        <v>0</v>
      </c>
      <c r="S50" s="46">
        <f t="shared" si="18"/>
        <v>0</v>
      </c>
      <c r="T50" s="62">
        <f t="shared" si="19"/>
        <v>0</v>
      </c>
      <c r="U50" s="3">
        <f t="shared" si="6"/>
        <v>0</v>
      </c>
      <c r="V50" s="3">
        <f t="shared" si="12"/>
        <v>0</v>
      </c>
      <c r="W50" s="3">
        <f t="shared" si="20"/>
        <v>0</v>
      </c>
      <c r="X50" s="45">
        <f t="shared" si="7"/>
        <v>0</v>
      </c>
      <c r="Y50" s="46">
        <f t="shared" si="13"/>
        <v>0</v>
      </c>
      <c r="Z50" s="62">
        <f t="shared" si="21"/>
        <v>0</v>
      </c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</row>
    <row r="51" spans="1:51" x14ac:dyDescent="0.25">
      <c r="A51" s="70"/>
      <c r="B51" s="43">
        <v>34</v>
      </c>
      <c r="C51" s="44">
        <f t="shared" si="8"/>
        <v>30</v>
      </c>
      <c r="D51" s="3">
        <f t="shared" si="22"/>
        <v>1282.4358198144171</v>
      </c>
      <c r="E51" s="3"/>
      <c r="F51" s="45">
        <f t="shared" ref="F51:F82" si="23">IF(AND(((G50-$M$3+C51-G$14-D$14-SUM(K51,N51,Q51,T51,W51,Z51))&lt;=0),D51=0),G50,IF(D51=0,$M$3-C51+G$14+D$14+SUM(K51,N51,Q51,T51,W51,Z51),G$14))</f>
        <v>45</v>
      </c>
      <c r="G51" s="46">
        <f t="shared" si="1"/>
        <v>1923.6537297216273</v>
      </c>
      <c r="H51" s="62">
        <f t="shared" si="14"/>
        <v>0</v>
      </c>
      <c r="I51" s="3">
        <f t="shared" ref="I51:I82" si="24">IF(AND(((J50-$M$3+F51+C51-J$14-G$14-D$14-SUM(N51,Q51,T51,W51,Z51))&lt;=0),G51+D51=0),J50,IF(J$14&gt;=J50,J50,IF(AND(G51=0,D51=0),$M$3-F51-C51+J$14+G$14+D$14+SUM(N51,Q51,T51,W51,Z51),J$14)))</f>
        <v>122</v>
      </c>
      <c r="J51" s="3">
        <f t="shared" si="9"/>
        <v>8057.3763244607708</v>
      </c>
      <c r="K51" s="3">
        <f t="shared" si="15"/>
        <v>0</v>
      </c>
      <c r="L51" s="45">
        <f t="shared" ref="L51:L82" si="25">IF(AND(((M50-$M$3+I51+F51+C51-M$14-J$14-G$14-D$14-SUM(Q51,T51,W51,Z51))&lt;=0),J51+G51+D51=0),M50,IF(M$14&gt;=M50,M50, IF(AND(J51=0,G51=0,D51=0),$M$3-I51-F51-C51+M$14+J$14+G$14+D$14+SUM(Q51,T51,W51,Z51),M$14)))</f>
        <v>200</v>
      </c>
      <c r="M51" s="46">
        <f t="shared" si="10"/>
        <v>12701.073539291398</v>
      </c>
      <c r="N51" s="62">
        <f t="shared" si="16"/>
        <v>0</v>
      </c>
      <c r="O51" s="3">
        <f t="shared" ref="O51:O82" si="26">IF(AND(((P50-$M$3+L51+I51+F51+C51-P$14-M$14-J$14-G$14-D$14-SUM(T51,W51,Z51))&lt;=0),M51+J51+G51+D51=0),P50,IF(P$14&gt;=P50,P50,IF(AND(M51=0,J51=0,G51=0,D51=0),$M$3-L51-I51-F51-C51+P$14+M$14+J$14+G$14+D$14+SUM(T51,W51,Z51),P$14)))</f>
        <v>0</v>
      </c>
      <c r="P51" s="3">
        <f t="shared" si="11"/>
        <v>0</v>
      </c>
      <c r="Q51" s="3">
        <f t="shared" si="17"/>
        <v>0</v>
      </c>
      <c r="R51" s="45">
        <f t="shared" ref="R51:R82" si="27">IF(AND(((S50-$M$3+O51+L51+I51+F51+C51-S$14-P$14-M$14-J$14-G$14-D$14-SUM(W51,Z51))&lt;=0),P51+M51+J51+G51+D51=0),S50,IF(S$14&gt;=S50,S50,IF(AND(P51=0,M51=0,J51=0,G51=0),$M$3-O51-L51-I51-F51-C51+S$14+P$14+M$14+J$14+G$14+D$14+SUM(W51,Z51),S$14)))</f>
        <v>0</v>
      </c>
      <c r="S51" s="46">
        <f t="shared" si="18"/>
        <v>0</v>
      </c>
      <c r="T51" s="62">
        <f t="shared" si="19"/>
        <v>0</v>
      </c>
      <c r="U51" s="3">
        <f t="shared" ref="U51:U82" si="28">IF(AND(((V50-$M$3+R51+O51+L51+I51+F51+C51-V$14-S$14-P$14-M$14-J$14-G$14-D$14-SUM(Z51))&lt;=0),S51+P51+M51+J51+G51+D51=0),V50,IF(V$14&gt;=V50,V50,IF(AND(S51=0,P51=0,M51=0,J51=0,G51=0,D51=0),$M$3-R51-O51-L51-I51-F51-C51+V$14+S$14+P$14+M$14+J$14+G$14+D$14+SUM(Z51),V$14)))</f>
        <v>0</v>
      </c>
      <c r="V51" s="3">
        <f t="shared" si="12"/>
        <v>0</v>
      </c>
      <c r="W51" s="3">
        <f t="shared" si="20"/>
        <v>0</v>
      </c>
      <c r="X51" s="45">
        <f t="shared" ref="X51:X82" si="29">IF(AND(((Y50-$M$3+U51+R51+O51+L51+I51+F51+C51-Y$14-V$14-S$14-P$14-M$14-J$14-G$14-D$14)&lt;=0),V51+S51+P51+M51+J51+G51+D51=0),Y50,IF(Y$14&gt;=Y50,Y50,IF(AND(V51=0,S51=0,P51=0,M51=0,J51=0,G51=0,D51=0),$M$3-U51-R51-O51-L51-I51-F51-C51+Y$14+V$14+S$14+P$14+M$14+J$14+G$14+D$14,Y$14)))</f>
        <v>0</v>
      </c>
      <c r="Y51" s="46">
        <f t="shared" si="13"/>
        <v>0</v>
      </c>
      <c r="Z51" s="62">
        <f t="shared" si="21"/>
        <v>0</v>
      </c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</row>
    <row r="52" spans="1:51" x14ac:dyDescent="0.25">
      <c r="A52" s="70"/>
      <c r="B52" s="43">
        <v>35</v>
      </c>
      <c r="C52" s="44">
        <f t="shared" si="8"/>
        <v>30</v>
      </c>
      <c r="D52" s="3">
        <f t="shared" si="22"/>
        <v>1259.5329561266988</v>
      </c>
      <c r="E52" s="3"/>
      <c r="F52" s="45">
        <f t="shared" si="23"/>
        <v>45</v>
      </c>
      <c r="G52" s="46">
        <f t="shared" si="1"/>
        <v>1889.2994341900499</v>
      </c>
      <c r="H52" s="62">
        <f t="shared" si="14"/>
        <v>0</v>
      </c>
      <c r="I52" s="3">
        <f t="shared" si="24"/>
        <v>122</v>
      </c>
      <c r="J52" s="3">
        <f t="shared" si="9"/>
        <v>7994.8916468942271</v>
      </c>
      <c r="K52" s="3">
        <f t="shared" si="15"/>
        <v>0</v>
      </c>
      <c r="L52" s="45">
        <f t="shared" si="25"/>
        <v>200</v>
      </c>
      <c r="M52" s="46">
        <f t="shared" si="10"/>
        <v>12626.084274684312</v>
      </c>
      <c r="N52" s="62">
        <f t="shared" si="16"/>
        <v>0</v>
      </c>
      <c r="O52" s="3">
        <f t="shared" si="26"/>
        <v>0</v>
      </c>
      <c r="P52" s="3">
        <f t="shared" si="11"/>
        <v>0</v>
      </c>
      <c r="Q52" s="3">
        <f t="shared" si="17"/>
        <v>0</v>
      </c>
      <c r="R52" s="45">
        <f t="shared" si="27"/>
        <v>0</v>
      </c>
      <c r="S52" s="46">
        <f t="shared" si="18"/>
        <v>0</v>
      </c>
      <c r="T52" s="62">
        <f t="shared" si="19"/>
        <v>0</v>
      </c>
      <c r="U52" s="3">
        <f t="shared" si="28"/>
        <v>0</v>
      </c>
      <c r="V52" s="3">
        <f t="shared" si="12"/>
        <v>0</v>
      </c>
      <c r="W52" s="3">
        <f t="shared" si="20"/>
        <v>0</v>
      </c>
      <c r="X52" s="45">
        <f t="shared" si="29"/>
        <v>0</v>
      </c>
      <c r="Y52" s="46">
        <f t="shared" si="13"/>
        <v>0</v>
      </c>
      <c r="Z52" s="62">
        <f t="shared" si="21"/>
        <v>0</v>
      </c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</row>
    <row r="53" spans="1:51" s="52" customFormat="1" x14ac:dyDescent="0.25">
      <c r="A53" s="70"/>
      <c r="B53" s="47">
        <v>36</v>
      </c>
      <c r="C53" s="48">
        <f t="shared" si="8"/>
        <v>30</v>
      </c>
      <c r="D53" s="49">
        <f t="shared" si="22"/>
        <v>1236.5003095447501</v>
      </c>
      <c r="E53" s="49"/>
      <c r="F53" s="50">
        <f t="shared" si="23"/>
        <v>45</v>
      </c>
      <c r="G53" s="51">
        <f t="shared" si="1"/>
        <v>1854.7504643171269</v>
      </c>
      <c r="H53" s="49">
        <f t="shared" si="14"/>
        <v>0</v>
      </c>
      <c r="I53" s="49">
        <f t="shared" si="24"/>
        <v>122</v>
      </c>
      <c r="J53" s="49">
        <f t="shared" si="9"/>
        <v>7931.9383342459341</v>
      </c>
      <c r="K53" s="49">
        <f t="shared" si="15"/>
        <v>0</v>
      </c>
      <c r="L53" s="50">
        <f t="shared" si="25"/>
        <v>200</v>
      </c>
      <c r="M53" s="51">
        <f t="shared" si="10"/>
        <v>12550.345117431156</v>
      </c>
      <c r="N53" s="49">
        <f t="shared" si="16"/>
        <v>0</v>
      </c>
      <c r="O53" s="49">
        <f t="shared" si="26"/>
        <v>0</v>
      </c>
      <c r="P53" s="49">
        <f t="shared" si="11"/>
        <v>0</v>
      </c>
      <c r="Q53" s="49">
        <f t="shared" si="17"/>
        <v>0</v>
      </c>
      <c r="R53" s="50">
        <f t="shared" si="27"/>
        <v>0</v>
      </c>
      <c r="S53" s="51">
        <f t="shared" si="18"/>
        <v>0</v>
      </c>
      <c r="T53" s="49">
        <f t="shared" si="19"/>
        <v>0</v>
      </c>
      <c r="U53" s="49">
        <f t="shared" si="28"/>
        <v>0</v>
      </c>
      <c r="V53" s="49">
        <f t="shared" si="12"/>
        <v>0</v>
      </c>
      <c r="W53" s="49">
        <f t="shared" si="20"/>
        <v>0</v>
      </c>
      <c r="X53" s="50">
        <f t="shared" si="29"/>
        <v>0</v>
      </c>
      <c r="Y53" s="51">
        <f t="shared" si="13"/>
        <v>0</v>
      </c>
      <c r="Z53" s="49">
        <f t="shared" si="21"/>
        <v>0</v>
      </c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</row>
    <row r="54" spans="1:51" x14ac:dyDescent="0.25">
      <c r="A54" s="70"/>
      <c r="B54" s="43">
        <v>37</v>
      </c>
      <c r="C54" s="44">
        <f t="shared" si="8"/>
        <v>30</v>
      </c>
      <c r="D54" s="3">
        <f t="shared" si="22"/>
        <v>1213.3371446321703</v>
      </c>
      <c r="E54" s="3"/>
      <c r="F54" s="45">
        <f t="shared" si="23"/>
        <v>45</v>
      </c>
      <c r="G54" s="46">
        <f t="shared" si="1"/>
        <v>1820.0057169482573</v>
      </c>
      <c r="H54" s="62">
        <f t="shared" si="14"/>
        <v>0</v>
      </c>
      <c r="I54" s="3">
        <f t="shared" si="24"/>
        <v>122</v>
      </c>
      <c r="J54" s="3">
        <f t="shared" si="9"/>
        <v>7868.5128717527796</v>
      </c>
      <c r="K54" s="3">
        <f t="shared" si="15"/>
        <v>0</v>
      </c>
      <c r="L54" s="45">
        <f t="shared" si="25"/>
        <v>200</v>
      </c>
      <c r="M54" s="46">
        <f t="shared" si="10"/>
        <v>12473.848568605468</v>
      </c>
      <c r="N54" s="62">
        <f t="shared" si="16"/>
        <v>0</v>
      </c>
      <c r="O54" s="3">
        <f t="shared" si="26"/>
        <v>0</v>
      </c>
      <c r="P54" s="3">
        <f t="shared" si="11"/>
        <v>0</v>
      </c>
      <c r="Q54" s="3">
        <f t="shared" si="17"/>
        <v>0</v>
      </c>
      <c r="R54" s="45">
        <f t="shared" si="27"/>
        <v>0</v>
      </c>
      <c r="S54" s="46">
        <f t="shared" si="18"/>
        <v>0</v>
      </c>
      <c r="T54" s="62">
        <f t="shared" si="19"/>
        <v>0</v>
      </c>
      <c r="U54" s="3">
        <f t="shared" si="28"/>
        <v>0</v>
      </c>
      <c r="V54" s="3">
        <f t="shared" si="12"/>
        <v>0</v>
      </c>
      <c r="W54" s="3">
        <f t="shared" si="20"/>
        <v>0</v>
      </c>
      <c r="X54" s="45">
        <f t="shared" si="29"/>
        <v>0</v>
      </c>
      <c r="Y54" s="46">
        <f t="shared" si="13"/>
        <v>0</v>
      </c>
      <c r="Z54" s="62">
        <f t="shared" si="21"/>
        <v>0</v>
      </c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</row>
    <row r="55" spans="1:51" x14ac:dyDescent="0.25">
      <c r="A55" s="70"/>
      <c r="B55" s="43">
        <v>38</v>
      </c>
      <c r="C55" s="44">
        <f t="shared" si="8"/>
        <v>30</v>
      </c>
      <c r="D55" s="3">
        <f t="shared" si="22"/>
        <v>1190.0427217850861</v>
      </c>
      <c r="E55" s="3"/>
      <c r="F55" s="45">
        <f t="shared" si="23"/>
        <v>45</v>
      </c>
      <c r="G55" s="46">
        <f t="shared" si="1"/>
        <v>1785.0640826776307</v>
      </c>
      <c r="H55" s="62">
        <f t="shared" si="14"/>
        <v>0</v>
      </c>
      <c r="I55" s="3">
        <f t="shared" si="24"/>
        <v>122</v>
      </c>
      <c r="J55" s="3">
        <f t="shared" si="9"/>
        <v>7804.6117182909256</v>
      </c>
      <c r="K55" s="3">
        <f t="shared" si="15"/>
        <v>0</v>
      </c>
      <c r="L55" s="45">
        <f t="shared" si="25"/>
        <v>200</v>
      </c>
      <c r="M55" s="46">
        <f t="shared" si="10"/>
        <v>12396.587054291524</v>
      </c>
      <c r="N55" s="62">
        <f t="shared" si="16"/>
        <v>0</v>
      </c>
      <c r="O55" s="3">
        <f t="shared" si="26"/>
        <v>0</v>
      </c>
      <c r="P55" s="3">
        <f t="shared" si="11"/>
        <v>0</v>
      </c>
      <c r="Q55" s="3">
        <f t="shared" si="17"/>
        <v>0</v>
      </c>
      <c r="R55" s="45">
        <f t="shared" si="27"/>
        <v>0</v>
      </c>
      <c r="S55" s="46">
        <f t="shared" si="18"/>
        <v>0</v>
      </c>
      <c r="T55" s="62">
        <f t="shared" si="19"/>
        <v>0</v>
      </c>
      <c r="U55" s="3">
        <f t="shared" si="28"/>
        <v>0</v>
      </c>
      <c r="V55" s="3">
        <f t="shared" si="12"/>
        <v>0</v>
      </c>
      <c r="W55" s="3">
        <f t="shared" si="20"/>
        <v>0</v>
      </c>
      <c r="X55" s="45">
        <f t="shared" si="29"/>
        <v>0</v>
      </c>
      <c r="Y55" s="46">
        <f t="shared" si="13"/>
        <v>0</v>
      </c>
      <c r="Z55" s="62">
        <f t="shared" si="21"/>
        <v>0</v>
      </c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</row>
    <row r="56" spans="1:51" x14ac:dyDescent="0.25">
      <c r="A56" s="70"/>
      <c r="B56" s="43">
        <v>39</v>
      </c>
      <c r="C56" s="44">
        <f t="shared" si="8"/>
        <v>30</v>
      </c>
      <c r="D56" s="3">
        <f t="shared" si="22"/>
        <v>1166.6162972085349</v>
      </c>
      <c r="E56" s="3"/>
      <c r="F56" s="45">
        <f t="shared" si="23"/>
        <v>45</v>
      </c>
      <c r="G56" s="46">
        <f t="shared" si="1"/>
        <v>1749.9244458128039</v>
      </c>
      <c r="H56" s="62">
        <f t="shared" si="14"/>
        <v>0</v>
      </c>
      <c r="I56" s="3">
        <f t="shared" si="24"/>
        <v>122</v>
      </c>
      <c r="J56" s="3">
        <f t="shared" si="9"/>
        <v>7740.2313061781078</v>
      </c>
      <c r="K56" s="3">
        <f t="shared" si="15"/>
        <v>0</v>
      </c>
      <c r="L56" s="45">
        <f t="shared" si="25"/>
        <v>200</v>
      </c>
      <c r="M56" s="46">
        <f t="shared" si="10"/>
        <v>12318.552924834439</v>
      </c>
      <c r="N56" s="62">
        <f t="shared" si="16"/>
        <v>0</v>
      </c>
      <c r="O56" s="3">
        <f t="shared" si="26"/>
        <v>0</v>
      </c>
      <c r="P56" s="3">
        <f t="shared" si="11"/>
        <v>0</v>
      </c>
      <c r="Q56" s="3">
        <f t="shared" si="17"/>
        <v>0</v>
      </c>
      <c r="R56" s="45">
        <f t="shared" si="27"/>
        <v>0</v>
      </c>
      <c r="S56" s="46">
        <f t="shared" si="18"/>
        <v>0</v>
      </c>
      <c r="T56" s="62">
        <f t="shared" si="19"/>
        <v>0</v>
      </c>
      <c r="U56" s="3">
        <f t="shared" si="28"/>
        <v>0</v>
      </c>
      <c r="V56" s="3">
        <f t="shared" si="12"/>
        <v>0</v>
      </c>
      <c r="W56" s="3">
        <f t="shared" si="20"/>
        <v>0</v>
      </c>
      <c r="X56" s="45">
        <f t="shared" si="29"/>
        <v>0</v>
      </c>
      <c r="Y56" s="46">
        <f t="shared" si="13"/>
        <v>0</v>
      </c>
      <c r="Z56" s="62">
        <f t="shared" si="21"/>
        <v>0</v>
      </c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</row>
    <row r="57" spans="1:51" x14ac:dyDescent="0.25">
      <c r="A57" s="70"/>
      <c r="B57" s="43">
        <v>40</v>
      </c>
      <c r="C57" s="44">
        <f t="shared" si="8"/>
        <v>30</v>
      </c>
      <c r="D57" s="3">
        <f t="shared" si="22"/>
        <v>1143.0571228927167</v>
      </c>
      <c r="E57" s="3"/>
      <c r="F57" s="45">
        <f t="shared" si="23"/>
        <v>45</v>
      </c>
      <c r="G57" s="46">
        <f t="shared" si="1"/>
        <v>1714.5856843390766</v>
      </c>
      <c r="H57" s="62">
        <f t="shared" si="14"/>
        <v>0</v>
      </c>
      <c r="I57" s="3">
        <f t="shared" si="24"/>
        <v>122</v>
      </c>
      <c r="J57" s="3">
        <f t="shared" si="9"/>
        <v>7675.3680409744438</v>
      </c>
      <c r="K57" s="3">
        <f t="shared" si="15"/>
        <v>0</v>
      </c>
      <c r="L57" s="45">
        <f t="shared" si="25"/>
        <v>200</v>
      </c>
      <c r="M57" s="46">
        <f t="shared" si="10"/>
        <v>12239.738454082784</v>
      </c>
      <c r="N57" s="62">
        <f t="shared" si="16"/>
        <v>0</v>
      </c>
      <c r="O57" s="3">
        <f t="shared" si="26"/>
        <v>0</v>
      </c>
      <c r="P57" s="3">
        <f t="shared" si="11"/>
        <v>0</v>
      </c>
      <c r="Q57" s="3">
        <f t="shared" si="17"/>
        <v>0</v>
      </c>
      <c r="R57" s="45">
        <f t="shared" si="27"/>
        <v>0</v>
      </c>
      <c r="S57" s="46">
        <f t="shared" si="18"/>
        <v>0</v>
      </c>
      <c r="T57" s="62">
        <f t="shared" si="19"/>
        <v>0</v>
      </c>
      <c r="U57" s="3">
        <f t="shared" si="28"/>
        <v>0</v>
      </c>
      <c r="V57" s="3">
        <f t="shared" si="12"/>
        <v>0</v>
      </c>
      <c r="W57" s="3">
        <f t="shared" si="20"/>
        <v>0</v>
      </c>
      <c r="X57" s="45">
        <f t="shared" si="29"/>
        <v>0</v>
      </c>
      <c r="Y57" s="46">
        <f t="shared" si="13"/>
        <v>0</v>
      </c>
      <c r="Z57" s="62">
        <f t="shared" si="21"/>
        <v>0</v>
      </c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</row>
    <row r="58" spans="1:51" x14ac:dyDescent="0.25">
      <c r="A58" s="70"/>
      <c r="B58" s="43">
        <v>41</v>
      </c>
      <c r="C58" s="44">
        <f t="shared" si="8"/>
        <v>30</v>
      </c>
      <c r="D58" s="3">
        <f t="shared" si="22"/>
        <v>1119.3644465891089</v>
      </c>
      <c r="E58" s="3"/>
      <c r="F58" s="45">
        <f t="shared" si="23"/>
        <v>45</v>
      </c>
      <c r="G58" s="46">
        <f t="shared" si="1"/>
        <v>1679.0466698836647</v>
      </c>
      <c r="H58" s="62">
        <f t="shared" si="14"/>
        <v>0</v>
      </c>
      <c r="I58" s="3">
        <f t="shared" si="24"/>
        <v>122</v>
      </c>
      <c r="J58" s="3">
        <f t="shared" si="9"/>
        <v>7610.0183012817524</v>
      </c>
      <c r="K58" s="3">
        <f t="shared" si="15"/>
        <v>0</v>
      </c>
      <c r="L58" s="45">
        <f t="shared" si="25"/>
        <v>200</v>
      </c>
      <c r="M58" s="46">
        <f t="shared" si="10"/>
        <v>12160.135838623612</v>
      </c>
      <c r="N58" s="62">
        <f t="shared" si="16"/>
        <v>0</v>
      </c>
      <c r="O58" s="3">
        <f t="shared" si="26"/>
        <v>0</v>
      </c>
      <c r="P58" s="3">
        <f t="shared" si="11"/>
        <v>0</v>
      </c>
      <c r="Q58" s="3">
        <f t="shared" si="17"/>
        <v>0</v>
      </c>
      <c r="R58" s="45">
        <f t="shared" si="27"/>
        <v>0</v>
      </c>
      <c r="S58" s="46">
        <f t="shared" si="18"/>
        <v>0</v>
      </c>
      <c r="T58" s="62">
        <f t="shared" si="19"/>
        <v>0</v>
      </c>
      <c r="U58" s="3">
        <f t="shared" si="28"/>
        <v>0</v>
      </c>
      <c r="V58" s="3">
        <f t="shared" si="12"/>
        <v>0</v>
      </c>
      <c r="W58" s="3">
        <f t="shared" si="20"/>
        <v>0</v>
      </c>
      <c r="X58" s="45">
        <f t="shared" si="29"/>
        <v>0</v>
      </c>
      <c r="Y58" s="46">
        <f t="shared" si="13"/>
        <v>0</v>
      </c>
      <c r="Z58" s="62">
        <f t="shared" si="21"/>
        <v>0</v>
      </c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</row>
    <row r="59" spans="1:51" x14ac:dyDescent="0.25">
      <c r="A59" s="70"/>
      <c r="B59" s="43">
        <v>42</v>
      </c>
      <c r="C59" s="44">
        <f t="shared" si="8"/>
        <v>30</v>
      </c>
      <c r="D59" s="3">
        <f t="shared" si="22"/>
        <v>1095.5375117864471</v>
      </c>
      <c r="E59" s="3"/>
      <c r="F59" s="45">
        <f t="shared" si="23"/>
        <v>45</v>
      </c>
      <c r="G59" s="46">
        <f t="shared" si="1"/>
        <v>1643.3062676796721</v>
      </c>
      <c r="H59" s="62">
        <f t="shared" si="14"/>
        <v>0</v>
      </c>
      <c r="I59" s="3">
        <f t="shared" si="24"/>
        <v>122</v>
      </c>
      <c r="J59" s="3">
        <f t="shared" si="9"/>
        <v>7544.1784385413657</v>
      </c>
      <c r="K59" s="3">
        <f t="shared" si="15"/>
        <v>0</v>
      </c>
      <c r="L59" s="45">
        <f t="shared" si="25"/>
        <v>200</v>
      </c>
      <c r="M59" s="46">
        <f t="shared" si="10"/>
        <v>12079.737197009848</v>
      </c>
      <c r="N59" s="62">
        <f t="shared" si="16"/>
        <v>0</v>
      </c>
      <c r="O59" s="3">
        <f t="shared" si="26"/>
        <v>0</v>
      </c>
      <c r="P59" s="3">
        <f t="shared" si="11"/>
        <v>0</v>
      </c>
      <c r="Q59" s="3">
        <f t="shared" si="17"/>
        <v>0</v>
      </c>
      <c r="R59" s="45">
        <f t="shared" si="27"/>
        <v>0</v>
      </c>
      <c r="S59" s="46">
        <f t="shared" si="18"/>
        <v>0</v>
      </c>
      <c r="T59" s="62">
        <f t="shared" si="19"/>
        <v>0</v>
      </c>
      <c r="U59" s="3">
        <f t="shared" si="28"/>
        <v>0</v>
      </c>
      <c r="V59" s="3">
        <f t="shared" si="12"/>
        <v>0</v>
      </c>
      <c r="W59" s="3">
        <f t="shared" si="20"/>
        <v>0</v>
      </c>
      <c r="X59" s="45">
        <f t="shared" si="29"/>
        <v>0</v>
      </c>
      <c r="Y59" s="46">
        <f t="shared" si="13"/>
        <v>0</v>
      </c>
      <c r="Z59" s="62">
        <f t="shared" si="21"/>
        <v>0</v>
      </c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</row>
    <row r="60" spans="1:51" x14ac:dyDescent="0.25">
      <c r="A60" s="70"/>
      <c r="B60" s="43">
        <v>43</v>
      </c>
      <c r="C60" s="44">
        <f t="shared" si="8"/>
        <v>30</v>
      </c>
      <c r="D60" s="3">
        <f t="shared" si="22"/>
        <v>1071.5755576865704</v>
      </c>
      <c r="E60" s="3"/>
      <c r="F60" s="45">
        <f t="shared" si="23"/>
        <v>45</v>
      </c>
      <c r="G60" s="46">
        <f t="shared" si="1"/>
        <v>1607.363336529857</v>
      </c>
      <c r="H60" s="62">
        <f t="shared" si="14"/>
        <v>0</v>
      </c>
      <c r="I60" s="3">
        <f t="shared" si="24"/>
        <v>122</v>
      </c>
      <c r="J60" s="3">
        <f t="shared" si="9"/>
        <v>7477.8447768304268</v>
      </c>
      <c r="K60" s="3">
        <f t="shared" si="15"/>
        <v>0</v>
      </c>
      <c r="L60" s="45">
        <f t="shared" si="25"/>
        <v>200</v>
      </c>
      <c r="M60" s="46">
        <f t="shared" si="10"/>
        <v>11998.534568979947</v>
      </c>
      <c r="N60" s="62">
        <f t="shared" si="16"/>
        <v>0</v>
      </c>
      <c r="O60" s="3">
        <f t="shared" si="26"/>
        <v>0</v>
      </c>
      <c r="P60" s="3">
        <f t="shared" si="11"/>
        <v>0</v>
      </c>
      <c r="Q60" s="3">
        <f t="shared" si="17"/>
        <v>0</v>
      </c>
      <c r="R60" s="45">
        <f t="shared" si="27"/>
        <v>0</v>
      </c>
      <c r="S60" s="46">
        <f t="shared" si="18"/>
        <v>0</v>
      </c>
      <c r="T60" s="62">
        <f t="shared" si="19"/>
        <v>0</v>
      </c>
      <c r="U60" s="3">
        <f t="shared" si="28"/>
        <v>0</v>
      </c>
      <c r="V60" s="3">
        <f t="shared" si="12"/>
        <v>0</v>
      </c>
      <c r="W60" s="3">
        <f t="shared" si="20"/>
        <v>0</v>
      </c>
      <c r="X60" s="45">
        <f t="shared" si="29"/>
        <v>0</v>
      </c>
      <c r="Y60" s="46">
        <f t="shared" si="13"/>
        <v>0</v>
      </c>
      <c r="Z60" s="62">
        <f t="shared" si="21"/>
        <v>0</v>
      </c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</row>
    <row r="61" spans="1:51" x14ac:dyDescent="0.25">
      <c r="A61" s="70"/>
      <c r="B61" s="43">
        <v>44</v>
      </c>
      <c r="C61" s="44">
        <f t="shared" si="8"/>
        <v>30</v>
      </c>
      <c r="D61" s="3">
        <f t="shared" si="22"/>
        <v>1047.4778191801277</v>
      </c>
      <c r="E61" s="3"/>
      <c r="F61" s="45">
        <f t="shared" si="23"/>
        <v>45</v>
      </c>
      <c r="G61" s="46">
        <f t="shared" si="1"/>
        <v>1571.216728770193</v>
      </c>
      <c r="H61" s="62">
        <f t="shared" si="14"/>
        <v>0</v>
      </c>
      <c r="I61" s="3">
        <f t="shared" si="24"/>
        <v>122</v>
      </c>
      <c r="J61" s="3">
        <f t="shared" si="9"/>
        <v>7411.0136126566558</v>
      </c>
      <c r="K61" s="3">
        <f t="shared" si="15"/>
        <v>0</v>
      </c>
      <c r="L61" s="45">
        <f t="shared" si="25"/>
        <v>200</v>
      </c>
      <c r="M61" s="46">
        <f t="shared" si="10"/>
        <v>11916.519914669747</v>
      </c>
      <c r="N61" s="62">
        <f t="shared" si="16"/>
        <v>0</v>
      </c>
      <c r="O61" s="3">
        <f t="shared" si="26"/>
        <v>0</v>
      </c>
      <c r="P61" s="3">
        <f t="shared" si="11"/>
        <v>0</v>
      </c>
      <c r="Q61" s="3">
        <f t="shared" si="17"/>
        <v>0</v>
      </c>
      <c r="R61" s="45">
        <f t="shared" si="27"/>
        <v>0</v>
      </c>
      <c r="S61" s="46">
        <f t="shared" si="18"/>
        <v>0</v>
      </c>
      <c r="T61" s="62">
        <f t="shared" si="19"/>
        <v>0</v>
      </c>
      <c r="U61" s="3">
        <f t="shared" si="28"/>
        <v>0</v>
      </c>
      <c r="V61" s="3">
        <f t="shared" si="12"/>
        <v>0</v>
      </c>
      <c r="W61" s="3">
        <f t="shared" si="20"/>
        <v>0</v>
      </c>
      <c r="X61" s="45">
        <f t="shared" si="29"/>
        <v>0</v>
      </c>
      <c r="Y61" s="46">
        <f t="shared" si="13"/>
        <v>0</v>
      </c>
      <c r="Z61" s="62">
        <f t="shared" si="21"/>
        <v>0</v>
      </c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</row>
    <row r="62" spans="1:51" x14ac:dyDescent="0.25">
      <c r="A62" s="70"/>
      <c r="B62" s="43">
        <v>45</v>
      </c>
      <c r="C62" s="44">
        <f t="shared" si="8"/>
        <v>30</v>
      </c>
      <c r="D62" s="3">
        <f t="shared" si="22"/>
        <v>1023.2435268221484</v>
      </c>
      <c r="E62" s="3"/>
      <c r="F62" s="45">
        <f t="shared" si="23"/>
        <v>45</v>
      </c>
      <c r="G62" s="46">
        <f t="shared" si="1"/>
        <v>1534.8652902332242</v>
      </c>
      <c r="H62" s="62">
        <f t="shared" si="14"/>
        <v>0</v>
      </c>
      <c r="I62" s="3">
        <f t="shared" si="24"/>
        <v>122</v>
      </c>
      <c r="J62" s="3">
        <f t="shared" si="9"/>
        <v>7343.6812147515811</v>
      </c>
      <c r="K62" s="3">
        <f t="shared" si="15"/>
        <v>0</v>
      </c>
      <c r="L62" s="45">
        <f t="shared" si="25"/>
        <v>200</v>
      </c>
      <c r="M62" s="46">
        <f t="shared" si="10"/>
        <v>11833.685113816444</v>
      </c>
      <c r="N62" s="62">
        <f t="shared" si="16"/>
        <v>0</v>
      </c>
      <c r="O62" s="3">
        <f t="shared" si="26"/>
        <v>0</v>
      </c>
      <c r="P62" s="3">
        <f t="shared" si="11"/>
        <v>0</v>
      </c>
      <c r="Q62" s="3">
        <f t="shared" si="17"/>
        <v>0</v>
      </c>
      <c r="R62" s="45">
        <f t="shared" si="27"/>
        <v>0</v>
      </c>
      <c r="S62" s="46">
        <f t="shared" si="18"/>
        <v>0</v>
      </c>
      <c r="T62" s="62">
        <f t="shared" si="19"/>
        <v>0</v>
      </c>
      <c r="U62" s="3">
        <f t="shared" si="28"/>
        <v>0</v>
      </c>
      <c r="V62" s="3">
        <f t="shared" si="12"/>
        <v>0</v>
      </c>
      <c r="W62" s="3">
        <f t="shared" si="20"/>
        <v>0</v>
      </c>
      <c r="X62" s="45">
        <f t="shared" si="29"/>
        <v>0</v>
      </c>
      <c r="Y62" s="46">
        <f t="shared" si="13"/>
        <v>0</v>
      </c>
      <c r="Z62" s="62">
        <f t="shared" si="21"/>
        <v>0</v>
      </c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</row>
    <row r="63" spans="1:51" x14ac:dyDescent="0.25">
      <c r="A63" s="70"/>
      <c r="B63" s="43">
        <v>46</v>
      </c>
      <c r="C63" s="44">
        <f t="shared" si="8"/>
        <v>30</v>
      </c>
      <c r="D63" s="3">
        <f t="shared" si="22"/>
        <v>998.87190680747392</v>
      </c>
      <c r="E63" s="3"/>
      <c r="F63" s="45">
        <f t="shared" si="23"/>
        <v>45</v>
      </c>
      <c r="G63" s="46">
        <f t="shared" si="1"/>
        <v>1498.3078602112125</v>
      </c>
      <c r="H63" s="62">
        <f t="shared" si="14"/>
        <v>0</v>
      </c>
      <c r="I63" s="3">
        <f t="shared" si="24"/>
        <v>122</v>
      </c>
      <c r="J63" s="3">
        <f t="shared" si="9"/>
        <v>7275.8438238622184</v>
      </c>
      <c r="K63" s="3">
        <f t="shared" si="15"/>
        <v>0</v>
      </c>
      <c r="L63" s="45">
        <f t="shared" si="25"/>
        <v>200</v>
      </c>
      <c r="M63" s="46">
        <f t="shared" si="10"/>
        <v>11750.021964954609</v>
      </c>
      <c r="N63" s="62">
        <f t="shared" si="16"/>
        <v>0</v>
      </c>
      <c r="O63" s="3">
        <f t="shared" si="26"/>
        <v>0</v>
      </c>
      <c r="P63" s="3">
        <f t="shared" si="11"/>
        <v>0</v>
      </c>
      <c r="Q63" s="3">
        <f t="shared" si="17"/>
        <v>0</v>
      </c>
      <c r="R63" s="45">
        <f t="shared" si="27"/>
        <v>0</v>
      </c>
      <c r="S63" s="46">
        <f t="shared" si="18"/>
        <v>0</v>
      </c>
      <c r="T63" s="62">
        <f t="shared" si="19"/>
        <v>0</v>
      </c>
      <c r="U63" s="3">
        <f t="shared" si="28"/>
        <v>0</v>
      </c>
      <c r="V63" s="3">
        <f t="shared" si="12"/>
        <v>0</v>
      </c>
      <c r="W63" s="3">
        <f t="shared" si="20"/>
        <v>0</v>
      </c>
      <c r="X63" s="45">
        <f t="shared" si="29"/>
        <v>0</v>
      </c>
      <c r="Y63" s="46">
        <f t="shared" si="13"/>
        <v>0</v>
      </c>
      <c r="Z63" s="62">
        <f t="shared" si="21"/>
        <v>0</v>
      </c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</row>
    <row r="64" spans="1:51" x14ac:dyDescent="0.25">
      <c r="A64" s="70"/>
      <c r="B64" s="43">
        <v>47</v>
      </c>
      <c r="C64" s="44">
        <f t="shared" si="8"/>
        <v>30</v>
      </c>
      <c r="D64" s="3">
        <f t="shared" si="22"/>
        <v>974.36218094604965</v>
      </c>
      <c r="E64" s="3"/>
      <c r="F64" s="45">
        <f t="shared" si="23"/>
        <v>45</v>
      </c>
      <c r="G64" s="46">
        <f t="shared" si="1"/>
        <v>1461.5432714190761</v>
      </c>
      <c r="H64" s="62">
        <f t="shared" si="14"/>
        <v>0</v>
      </c>
      <c r="I64" s="3">
        <f t="shared" si="24"/>
        <v>122</v>
      </c>
      <c r="J64" s="3">
        <f t="shared" si="9"/>
        <v>7207.4976525411857</v>
      </c>
      <c r="K64" s="3">
        <f t="shared" si="15"/>
        <v>0</v>
      </c>
      <c r="L64" s="45">
        <f t="shared" si="25"/>
        <v>200</v>
      </c>
      <c r="M64" s="46">
        <f t="shared" si="10"/>
        <v>11665.522184604155</v>
      </c>
      <c r="N64" s="62">
        <f t="shared" si="16"/>
        <v>0</v>
      </c>
      <c r="O64" s="3">
        <f t="shared" si="26"/>
        <v>0</v>
      </c>
      <c r="P64" s="3">
        <f t="shared" si="11"/>
        <v>0</v>
      </c>
      <c r="Q64" s="3">
        <f t="shared" si="17"/>
        <v>0</v>
      </c>
      <c r="R64" s="45">
        <f t="shared" si="27"/>
        <v>0</v>
      </c>
      <c r="S64" s="46">
        <f t="shared" si="18"/>
        <v>0</v>
      </c>
      <c r="T64" s="62">
        <f t="shared" si="19"/>
        <v>0</v>
      </c>
      <c r="U64" s="3">
        <f t="shared" si="28"/>
        <v>0</v>
      </c>
      <c r="V64" s="3">
        <f t="shared" si="12"/>
        <v>0</v>
      </c>
      <c r="W64" s="3">
        <f t="shared" si="20"/>
        <v>0</v>
      </c>
      <c r="X64" s="45">
        <f t="shared" si="29"/>
        <v>0</v>
      </c>
      <c r="Y64" s="46">
        <f t="shared" si="13"/>
        <v>0</v>
      </c>
      <c r="Z64" s="62">
        <f t="shared" si="21"/>
        <v>0</v>
      </c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</row>
    <row r="65" spans="1:51" s="52" customFormat="1" x14ac:dyDescent="0.25">
      <c r="A65" s="70"/>
      <c r="B65" s="47">
        <v>48</v>
      </c>
      <c r="C65" s="48">
        <f t="shared" si="8"/>
        <v>30</v>
      </c>
      <c r="D65" s="49">
        <f t="shared" si="22"/>
        <v>949.71356663807728</v>
      </c>
      <c r="E65" s="49"/>
      <c r="F65" s="50">
        <f t="shared" si="23"/>
        <v>45</v>
      </c>
      <c r="G65" s="51">
        <f t="shared" si="1"/>
        <v>1424.5703499571175</v>
      </c>
      <c r="H65" s="49">
        <f t="shared" si="14"/>
        <v>0</v>
      </c>
      <c r="I65" s="49">
        <f t="shared" si="24"/>
        <v>122</v>
      </c>
      <c r="J65" s="49">
        <f t="shared" si="9"/>
        <v>7138.6388849352452</v>
      </c>
      <c r="K65" s="49">
        <f t="shared" si="15"/>
        <v>0</v>
      </c>
      <c r="L65" s="50">
        <f t="shared" si="25"/>
        <v>200</v>
      </c>
      <c r="M65" s="51">
        <f t="shared" si="10"/>
        <v>11580.177406450197</v>
      </c>
      <c r="N65" s="49">
        <f t="shared" si="16"/>
        <v>0</v>
      </c>
      <c r="O65" s="49">
        <f t="shared" si="26"/>
        <v>0</v>
      </c>
      <c r="P65" s="49">
        <f t="shared" si="11"/>
        <v>0</v>
      </c>
      <c r="Q65" s="49">
        <f t="shared" si="17"/>
        <v>0</v>
      </c>
      <c r="R65" s="50">
        <f t="shared" si="27"/>
        <v>0</v>
      </c>
      <c r="S65" s="51">
        <f t="shared" si="18"/>
        <v>0</v>
      </c>
      <c r="T65" s="49">
        <f t="shared" si="19"/>
        <v>0</v>
      </c>
      <c r="U65" s="49">
        <f t="shared" si="28"/>
        <v>0</v>
      </c>
      <c r="V65" s="49">
        <f t="shared" si="12"/>
        <v>0</v>
      </c>
      <c r="W65" s="49">
        <f t="shared" si="20"/>
        <v>0</v>
      </c>
      <c r="X65" s="50">
        <f t="shared" si="29"/>
        <v>0</v>
      </c>
      <c r="Y65" s="51">
        <f t="shared" si="13"/>
        <v>0</v>
      </c>
      <c r="Z65" s="49">
        <f t="shared" si="21"/>
        <v>0</v>
      </c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</row>
    <row r="66" spans="1:51" x14ac:dyDescent="0.25">
      <c r="A66" s="70"/>
      <c r="B66" s="43">
        <v>49</v>
      </c>
      <c r="C66" s="44">
        <f t="shared" si="8"/>
        <v>30</v>
      </c>
      <c r="D66" s="3">
        <f t="shared" si="22"/>
        <v>924.92527684902643</v>
      </c>
      <c r="E66" s="3"/>
      <c r="F66" s="45">
        <f t="shared" si="23"/>
        <v>45</v>
      </c>
      <c r="G66" s="46">
        <f t="shared" si="1"/>
        <v>1387.3879152735412</v>
      </c>
      <c r="H66" s="62">
        <f t="shared" si="14"/>
        <v>0</v>
      </c>
      <c r="I66" s="3">
        <f t="shared" si="24"/>
        <v>122</v>
      </c>
      <c r="J66" s="3">
        <f t="shared" si="9"/>
        <v>7069.26367657226</v>
      </c>
      <c r="K66" s="3">
        <f t="shared" si="15"/>
        <v>0</v>
      </c>
      <c r="L66" s="45">
        <f t="shared" si="25"/>
        <v>200</v>
      </c>
      <c r="M66" s="46">
        <f t="shared" si="10"/>
        <v>11493.9791805147</v>
      </c>
      <c r="N66" s="62">
        <f t="shared" si="16"/>
        <v>0</v>
      </c>
      <c r="O66" s="3">
        <f t="shared" si="26"/>
        <v>0</v>
      </c>
      <c r="P66" s="3">
        <f t="shared" si="11"/>
        <v>0</v>
      </c>
      <c r="Q66" s="3">
        <f t="shared" si="17"/>
        <v>0</v>
      </c>
      <c r="R66" s="45">
        <f t="shared" si="27"/>
        <v>0</v>
      </c>
      <c r="S66" s="46">
        <f t="shared" si="18"/>
        <v>0</v>
      </c>
      <c r="T66" s="62">
        <f t="shared" si="19"/>
        <v>0</v>
      </c>
      <c r="U66" s="3">
        <f t="shared" si="28"/>
        <v>0</v>
      </c>
      <c r="V66" s="3">
        <f t="shared" si="12"/>
        <v>0</v>
      </c>
      <c r="W66" s="3">
        <f t="shared" si="20"/>
        <v>0</v>
      </c>
      <c r="X66" s="45">
        <f t="shared" si="29"/>
        <v>0</v>
      </c>
      <c r="Y66" s="46">
        <f t="shared" si="13"/>
        <v>0</v>
      </c>
      <c r="Z66" s="62">
        <f t="shared" si="21"/>
        <v>0</v>
      </c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</row>
    <row r="67" spans="1:51" x14ac:dyDescent="0.25">
      <c r="A67" s="70"/>
      <c r="B67" s="43">
        <v>50</v>
      </c>
      <c r="C67" s="44">
        <f t="shared" si="8"/>
        <v>30</v>
      </c>
      <c r="D67" s="3">
        <f t="shared" si="22"/>
        <v>899.99652008450425</v>
      </c>
      <c r="E67" s="3"/>
      <c r="F67" s="45">
        <f t="shared" si="23"/>
        <v>45</v>
      </c>
      <c r="G67" s="46">
        <f t="shared" si="1"/>
        <v>1349.9947801267581</v>
      </c>
      <c r="H67" s="62">
        <f t="shared" si="14"/>
        <v>0</v>
      </c>
      <c r="I67" s="3">
        <f t="shared" si="24"/>
        <v>122</v>
      </c>
      <c r="J67" s="3">
        <f t="shared" si="9"/>
        <v>6999.3681541465521</v>
      </c>
      <c r="K67" s="3">
        <f t="shared" si="15"/>
        <v>0</v>
      </c>
      <c r="L67" s="45">
        <f t="shared" si="25"/>
        <v>200</v>
      </c>
      <c r="M67" s="46">
        <f t="shared" si="10"/>
        <v>11406.918972319847</v>
      </c>
      <c r="N67" s="62">
        <f t="shared" si="16"/>
        <v>0</v>
      </c>
      <c r="O67" s="3">
        <f t="shared" si="26"/>
        <v>0</v>
      </c>
      <c r="P67" s="3">
        <f t="shared" si="11"/>
        <v>0</v>
      </c>
      <c r="Q67" s="3">
        <f t="shared" si="17"/>
        <v>0</v>
      </c>
      <c r="R67" s="45">
        <f t="shared" si="27"/>
        <v>0</v>
      </c>
      <c r="S67" s="46">
        <f t="shared" si="18"/>
        <v>0</v>
      </c>
      <c r="T67" s="62">
        <f t="shared" si="19"/>
        <v>0</v>
      </c>
      <c r="U67" s="3">
        <f t="shared" si="28"/>
        <v>0</v>
      </c>
      <c r="V67" s="3">
        <f t="shared" si="12"/>
        <v>0</v>
      </c>
      <c r="W67" s="3">
        <f t="shared" si="20"/>
        <v>0</v>
      </c>
      <c r="X67" s="45">
        <f t="shared" si="29"/>
        <v>0</v>
      </c>
      <c r="Y67" s="46">
        <f t="shared" si="13"/>
        <v>0</v>
      </c>
      <c r="Z67" s="62">
        <f t="shared" si="21"/>
        <v>0</v>
      </c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</row>
    <row r="68" spans="1:51" x14ac:dyDescent="0.25">
      <c r="A68" s="70"/>
      <c r="B68" s="43">
        <v>51</v>
      </c>
      <c r="C68" s="44">
        <f t="shared" si="8"/>
        <v>30</v>
      </c>
      <c r="D68" s="3">
        <f t="shared" si="22"/>
        <v>874.9265003649831</v>
      </c>
      <c r="E68" s="3"/>
      <c r="F68" s="45">
        <f t="shared" si="23"/>
        <v>45</v>
      </c>
      <c r="G68" s="46">
        <f t="shared" si="1"/>
        <v>1312.3897505474765</v>
      </c>
      <c r="H68" s="62">
        <f t="shared" si="14"/>
        <v>0</v>
      </c>
      <c r="I68" s="3">
        <f t="shared" si="24"/>
        <v>122</v>
      </c>
      <c r="J68" s="3">
        <f t="shared" si="9"/>
        <v>6928.9484153026515</v>
      </c>
      <c r="K68" s="3">
        <f t="shared" si="15"/>
        <v>0</v>
      </c>
      <c r="L68" s="45">
        <f t="shared" si="25"/>
        <v>200</v>
      </c>
      <c r="M68" s="46">
        <f t="shared" si="10"/>
        <v>11318.988162043046</v>
      </c>
      <c r="N68" s="62">
        <f t="shared" si="16"/>
        <v>0</v>
      </c>
      <c r="O68" s="3">
        <f t="shared" si="26"/>
        <v>0</v>
      </c>
      <c r="P68" s="3">
        <f t="shared" si="11"/>
        <v>0</v>
      </c>
      <c r="Q68" s="3">
        <f t="shared" si="17"/>
        <v>0</v>
      </c>
      <c r="R68" s="45">
        <f t="shared" si="27"/>
        <v>0</v>
      </c>
      <c r="S68" s="46">
        <f t="shared" si="18"/>
        <v>0</v>
      </c>
      <c r="T68" s="62">
        <f t="shared" si="19"/>
        <v>0</v>
      </c>
      <c r="U68" s="3">
        <f t="shared" si="28"/>
        <v>0</v>
      </c>
      <c r="V68" s="3">
        <f t="shared" si="12"/>
        <v>0</v>
      </c>
      <c r="W68" s="3">
        <f t="shared" si="20"/>
        <v>0</v>
      </c>
      <c r="X68" s="45">
        <f t="shared" si="29"/>
        <v>0</v>
      </c>
      <c r="Y68" s="46">
        <f t="shared" si="13"/>
        <v>0</v>
      </c>
      <c r="Z68" s="62">
        <f t="shared" si="21"/>
        <v>0</v>
      </c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</row>
    <row r="69" spans="1:51" x14ac:dyDescent="0.25">
      <c r="A69" s="70"/>
      <c r="B69" s="43">
        <v>52</v>
      </c>
      <c r="C69" s="44">
        <f t="shared" si="8"/>
        <v>30</v>
      </c>
      <c r="D69" s="3">
        <f t="shared" si="22"/>
        <v>849.71441720038467</v>
      </c>
      <c r="E69" s="3"/>
      <c r="F69" s="45">
        <f t="shared" si="23"/>
        <v>45</v>
      </c>
      <c r="G69" s="46">
        <f t="shared" si="1"/>
        <v>1274.5716258005789</v>
      </c>
      <c r="H69" s="62">
        <f t="shared" si="14"/>
        <v>0</v>
      </c>
      <c r="I69" s="3">
        <f t="shared" si="24"/>
        <v>122</v>
      </c>
      <c r="J69" s="3">
        <f t="shared" si="9"/>
        <v>6858.0005284174222</v>
      </c>
      <c r="K69" s="3">
        <f t="shared" si="15"/>
        <v>0</v>
      </c>
      <c r="L69" s="45">
        <f t="shared" si="25"/>
        <v>200</v>
      </c>
      <c r="M69" s="46">
        <f t="shared" si="10"/>
        <v>11230.178043663476</v>
      </c>
      <c r="N69" s="62">
        <f t="shared" si="16"/>
        <v>0</v>
      </c>
      <c r="O69" s="3">
        <f t="shared" si="26"/>
        <v>0</v>
      </c>
      <c r="P69" s="3">
        <f t="shared" si="11"/>
        <v>0</v>
      </c>
      <c r="Q69" s="3">
        <f t="shared" si="17"/>
        <v>0</v>
      </c>
      <c r="R69" s="45">
        <f t="shared" si="27"/>
        <v>0</v>
      </c>
      <c r="S69" s="46">
        <f t="shared" si="18"/>
        <v>0</v>
      </c>
      <c r="T69" s="62">
        <f t="shared" si="19"/>
        <v>0</v>
      </c>
      <c r="U69" s="3">
        <f t="shared" si="28"/>
        <v>0</v>
      </c>
      <c r="V69" s="3">
        <f t="shared" si="12"/>
        <v>0</v>
      </c>
      <c r="W69" s="3">
        <f t="shared" si="20"/>
        <v>0</v>
      </c>
      <c r="X69" s="45">
        <f t="shared" si="29"/>
        <v>0</v>
      </c>
      <c r="Y69" s="46">
        <f t="shared" si="13"/>
        <v>0</v>
      </c>
      <c r="Z69" s="62">
        <f t="shared" si="21"/>
        <v>0</v>
      </c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</row>
    <row r="70" spans="1:51" x14ac:dyDescent="0.25">
      <c r="A70" s="70"/>
      <c r="B70" s="43">
        <v>53</v>
      </c>
      <c r="C70" s="44">
        <f t="shared" si="8"/>
        <v>30</v>
      </c>
      <c r="D70" s="3">
        <f t="shared" si="22"/>
        <v>824.35946556452018</v>
      </c>
      <c r="E70" s="3"/>
      <c r="F70" s="45">
        <f t="shared" si="23"/>
        <v>45</v>
      </c>
      <c r="G70" s="46">
        <f t="shared" si="1"/>
        <v>1236.5391983467823</v>
      </c>
      <c r="H70" s="62">
        <f t="shared" si="14"/>
        <v>0</v>
      </c>
      <c r="I70" s="3">
        <f t="shared" si="24"/>
        <v>122</v>
      </c>
      <c r="J70" s="3">
        <f t="shared" si="9"/>
        <v>6786.520532380553</v>
      </c>
      <c r="K70" s="3">
        <f t="shared" si="15"/>
        <v>0</v>
      </c>
      <c r="L70" s="45">
        <f t="shared" si="25"/>
        <v>200</v>
      </c>
      <c r="M70" s="46">
        <f t="shared" si="10"/>
        <v>11140.479824100112</v>
      </c>
      <c r="N70" s="62">
        <f t="shared" si="16"/>
        <v>0</v>
      </c>
      <c r="O70" s="3">
        <f t="shared" si="26"/>
        <v>0</v>
      </c>
      <c r="P70" s="3">
        <f t="shared" si="11"/>
        <v>0</v>
      </c>
      <c r="Q70" s="3">
        <f t="shared" si="17"/>
        <v>0</v>
      </c>
      <c r="R70" s="45">
        <f t="shared" si="27"/>
        <v>0</v>
      </c>
      <c r="S70" s="46">
        <f t="shared" si="18"/>
        <v>0</v>
      </c>
      <c r="T70" s="62">
        <f t="shared" si="19"/>
        <v>0</v>
      </c>
      <c r="U70" s="3">
        <f t="shared" si="28"/>
        <v>0</v>
      </c>
      <c r="V70" s="3">
        <f t="shared" si="12"/>
        <v>0</v>
      </c>
      <c r="W70" s="3">
        <f t="shared" si="20"/>
        <v>0</v>
      </c>
      <c r="X70" s="45">
        <f t="shared" si="29"/>
        <v>0</v>
      </c>
      <c r="Y70" s="46">
        <f t="shared" si="13"/>
        <v>0</v>
      </c>
      <c r="Z70" s="62">
        <f t="shared" si="21"/>
        <v>0</v>
      </c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</row>
    <row r="71" spans="1:51" x14ac:dyDescent="0.25">
      <c r="A71" s="70"/>
      <c r="B71" s="43">
        <v>54</v>
      </c>
      <c r="C71" s="44">
        <f t="shared" si="8"/>
        <v>30</v>
      </c>
      <c r="D71" s="3">
        <f t="shared" si="22"/>
        <v>798.86083586938582</v>
      </c>
      <c r="E71" s="3"/>
      <c r="F71" s="45">
        <f t="shared" si="23"/>
        <v>45</v>
      </c>
      <c r="G71" s="46">
        <f t="shared" si="1"/>
        <v>1198.2912538040807</v>
      </c>
      <c r="H71" s="62">
        <f t="shared" si="14"/>
        <v>0</v>
      </c>
      <c r="I71" s="3">
        <f t="shared" si="24"/>
        <v>122</v>
      </c>
      <c r="J71" s="3">
        <f t="shared" si="9"/>
        <v>6714.5044363734078</v>
      </c>
      <c r="K71" s="3">
        <f t="shared" si="15"/>
        <v>0</v>
      </c>
      <c r="L71" s="45">
        <f t="shared" si="25"/>
        <v>200</v>
      </c>
      <c r="M71" s="46">
        <f t="shared" si="10"/>
        <v>11049.884622341113</v>
      </c>
      <c r="N71" s="62">
        <f t="shared" si="16"/>
        <v>0</v>
      </c>
      <c r="O71" s="3">
        <f t="shared" si="26"/>
        <v>0</v>
      </c>
      <c r="P71" s="3">
        <f t="shared" si="11"/>
        <v>0</v>
      </c>
      <c r="Q71" s="3">
        <f t="shared" si="17"/>
        <v>0</v>
      </c>
      <c r="R71" s="45">
        <f t="shared" si="27"/>
        <v>0</v>
      </c>
      <c r="S71" s="46">
        <f t="shared" si="18"/>
        <v>0</v>
      </c>
      <c r="T71" s="62">
        <f t="shared" si="19"/>
        <v>0</v>
      </c>
      <c r="U71" s="3">
        <f t="shared" si="28"/>
        <v>0</v>
      </c>
      <c r="V71" s="3">
        <f t="shared" si="12"/>
        <v>0</v>
      </c>
      <c r="W71" s="3">
        <f t="shared" si="20"/>
        <v>0</v>
      </c>
      <c r="X71" s="45">
        <f t="shared" si="29"/>
        <v>0</v>
      </c>
      <c r="Y71" s="46">
        <f t="shared" si="13"/>
        <v>0</v>
      </c>
      <c r="Z71" s="62">
        <f t="shared" si="21"/>
        <v>0</v>
      </c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</row>
    <row r="72" spans="1:51" x14ac:dyDescent="0.25">
      <c r="A72" s="70"/>
      <c r="B72" s="43">
        <v>55</v>
      </c>
      <c r="C72" s="44">
        <f t="shared" si="8"/>
        <v>30</v>
      </c>
      <c r="D72" s="3">
        <f t="shared" si="22"/>
        <v>773.21771393931238</v>
      </c>
      <c r="E72" s="3"/>
      <c r="F72" s="45">
        <f t="shared" si="23"/>
        <v>45</v>
      </c>
      <c r="G72" s="46">
        <f t="shared" si="1"/>
        <v>1159.8265709089706</v>
      </c>
      <c r="H72" s="62">
        <f t="shared" si="14"/>
        <v>0</v>
      </c>
      <c r="I72" s="3">
        <f t="shared" si="24"/>
        <v>122</v>
      </c>
      <c r="J72" s="3">
        <f t="shared" si="9"/>
        <v>6641.9482196462086</v>
      </c>
      <c r="K72" s="3">
        <f t="shared" si="15"/>
        <v>0</v>
      </c>
      <c r="L72" s="45">
        <f t="shared" si="25"/>
        <v>200</v>
      </c>
      <c r="M72" s="46">
        <f t="shared" si="10"/>
        <v>10958.383468564523</v>
      </c>
      <c r="N72" s="62">
        <f t="shared" si="16"/>
        <v>0</v>
      </c>
      <c r="O72" s="3">
        <f t="shared" si="26"/>
        <v>0</v>
      </c>
      <c r="P72" s="3">
        <f t="shared" si="11"/>
        <v>0</v>
      </c>
      <c r="Q72" s="3">
        <f t="shared" si="17"/>
        <v>0</v>
      </c>
      <c r="R72" s="45">
        <f t="shared" si="27"/>
        <v>0</v>
      </c>
      <c r="S72" s="46">
        <f t="shared" si="18"/>
        <v>0</v>
      </c>
      <c r="T72" s="62">
        <f t="shared" si="19"/>
        <v>0</v>
      </c>
      <c r="U72" s="3">
        <f t="shared" si="28"/>
        <v>0</v>
      </c>
      <c r="V72" s="3">
        <f t="shared" si="12"/>
        <v>0</v>
      </c>
      <c r="W72" s="3">
        <f t="shared" si="20"/>
        <v>0</v>
      </c>
      <c r="X72" s="45">
        <f t="shared" si="29"/>
        <v>0</v>
      </c>
      <c r="Y72" s="46">
        <f t="shared" si="13"/>
        <v>0</v>
      </c>
      <c r="Z72" s="62">
        <f t="shared" si="21"/>
        <v>0</v>
      </c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</row>
    <row r="73" spans="1:51" x14ac:dyDescent="0.25">
      <c r="A73" s="70"/>
      <c r="B73" s="43">
        <v>56</v>
      </c>
      <c r="C73" s="44">
        <f t="shared" si="8"/>
        <v>30</v>
      </c>
      <c r="D73" s="3">
        <f t="shared" si="22"/>
        <v>747.4292809849685</v>
      </c>
      <c r="E73" s="3"/>
      <c r="F73" s="45">
        <f t="shared" si="23"/>
        <v>45</v>
      </c>
      <c r="G73" s="46">
        <f t="shared" si="1"/>
        <v>1121.1439214774548</v>
      </c>
      <c r="H73" s="62">
        <f t="shared" si="14"/>
        <v>0</v>
      </c>
      <c r="I73" s="3">
        <f t="shared" si="24"/>
        <v>122</v>
      </c>
      <c r="J73" s="3">
        <f t="shared" si="9"/>
        <v>6568.8478312935558</v>
      </c>
      <c r="K73" s="3">
        <f t="shared" si="15"/>
        <v>0</v>
      </c>
      <c r="L73" s="45">
        <f t="shared" si="25"/>
        <v>200</v>
      </c>
      <c r="M73" s="46">
        <f t="shared" si="10"/>
        <v>10865.967303250169</v>
      </c>
      <c r="N73" s="62">
        <f t="shared" si="16"/>
        <v>0</v>
      </c>
      <c r="O73" s="3">
        <f t="shared" si="26"/>
        <v>0</v>
      </c>
      <c r="P73" s="3">
        <f t="shared" si="11"/>
        <v>0</v>
      </c>
      <c r="Q73" s="3">
        <f t="shared" si="17"/>
        <v>0</v>
      </c>
      <c r="R73" s="45">
        <f t="shared" si="27"/>
        <v>0</v>
      </c>
      <c r="S73" s="46">
        <f t="shared" si="18"/>
        <v>0</v>
      </c>
      <c r="T73" s="62">
        <f t="shared" si="19"/>
        <v>0</v>
      </c>
      <c r="U73" s="3">
        <f t="shared" si="28"/>
        <v>0</v>
      </c>
      <c r="V73" s="3">
        <f t="shared" si="12"/>
        <v>0</v>
      </c>
      <c r="W73" s="3">
        <f t="shared" si="20"/>
        <v>0</v>
      </c>
      <c r="X73" s="45">
        <f t="shared" si="29"/>
        <v>0</v>
      </c>
      <c r="Y73" s="46">
        <f t="shared" si="13"/>
        <v>0</v>
      </c>
      <c r="Z73" s="62">
        <f t="shared" si="21"/>
        <v>0</v>
      </c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</row>
    <row r="74" spans="1:51" x14ac:dyDescent="0.25">
      <c r="A74" s="70"/>
      <c r="B74" s="43">
        <v>57</v>
      </c>
      <c r="C74" s="44">
        <f t="shared" si="8"/>
        <v>30</v>
      </c>
      <c r="D74" s="3">
        <f t="shared" si="22"/>
        <v>721.49471357721666</v>
      </c>
      <c r="E74" s="3"/>
      <c r="F74" s="45">
        <f t="shared" si="23"/>
        <v>45</v>
      </c>
      <c r="G74" s="46">
        <f t="shared" si="1"/>
        <v>1082.242070365827</v>
      </c>
      <c r="H74" s="62">
        <f t="shared" si="14"/>
        <v>0</v>
      </c>
      <c r="I74" s="3">
        <f t="shared" si="24"/>
        <v>122</v>
      </c>
      <c r="J74" s="3">
        <f t="shared" si="9"/>
        <v>6495.1991900282583</v>
      </c>
      <c r="K74" s="3">
        <f t="shared" si="15"/>
        <v>0</v>
      </c>
      <c r="L74" s="45">
        <f t="shared" si="25"/>
        <v>200</v>
      </c>
      <c r="M74" s="46">
        <f t="shared" si="10"/>
        <v>10772.626976282671</v>
      </c>
      <c r="N74" s="62">
        <f t="shared" si="16"/>
        <v>0</v>
      </c>
      <c r="O74" s="3">
        <f t="shared" si="26"/>
        <v>0</v>
      </c>
      <c r="P74" s="3">
        <f t="shared" si="11"/>
        <v>0</v>
      </c>
      <c r="Q74" s="3">
        <f t="shared" si="17"/>
        <v>0</v>
      </c>
      <c r="R74" s="45">
        <f t="shared" si="27"/>
        <v>0</v>
      </c>
      <c r="S74" s="46">
        <f t="shared" si="18"/>
        <v>0</v>
      </c>
      <c r="T74" s="62">
        <f t="shared" si="19"/>
        <v>0</v>
      </c>
      <c r="U74" s="3">
        <f t="shared" si="28"/>
        <v>0</v>
      </c>
      <c r="V74" s="3">
        <f t="shared" si="12"/>
        <v>0</v>
      </c>
      <c r="W74" s="3">
        <f t="shared" si="20"/>
        <v>0</v>
      </c>
      <c r="X74" s="45">
        <f t="shared" si="29"/>
        <v>0</v>
      </c>
      <c r="Y74" s="46">
        <f t="shared" si="13"/>
        <v>0</v>
      </c>
      <c r="Z74" s="62">
        <f t="shared" si="21"/>
        <v>0</v>
      </c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</row>
    <row r="75" spans="1:51" x14ac:dyDescent="0.25">
      <c r="A75" s="70"/>
      <c r="B75" s="43">
        <v>58</v>
      </c>
      <c r="C75" s="44">
        <f t="shared" si="8"/>
        <v>30</v>
      </c>
      <c r="D75" s="3">
        <f t="shared" si="22"/>
        <v>695.41318362082086</v>
      </c>
      <c r="E75" s="3"/>
      <c r="F75" s="45">
        <f t="shared" si="23"/>
        <v>45</v>
      </c>
      <c r="G75" s="46">
        <f t="shared" si="1"/>
        <v>1043.1197754312334</v>
      </c>
      <c r="H75" s="62">
        <f t="shared" si="14"/>
        <v>0</v>
      </c>
      <c r="I75" s="3">
        <f t="shared" si="24"/>
        <v>122</v>
      </c>
      <c r="J75" s="3">
        <f t="shared" si="9"/>
        <v>6420.9981839534703</v>
      </c>
      <c r="K75" s="3">
        <f t="shared" si="15"/>
        <v>0</v>
      </c>
      <c r="L75" s="45">
        <f t="shared" si="25"/>
        <v>200</v>
      </c>
      <c r="M75" s="46">
        <f t="shared" si="10"/>
        <v>10678.353246045497</v>
      </c>
      <c r="N75" s="62">
        <f t="shared" si="16"/>
        <v>0</v>
      </c>
      <c r="O75" s="3">
        <f t="shared" si="26"/>
        <v>0</v>
      </c>
      <c r="P75" s="3">
        <f t="shared" si="11"/>
        <v>0</v>
      </c>
      <c r="Q75" s="3">
        <f t="shared" si="17"/>
        <v>0</v>
      </c>
      <c r="R75" s="45">
        <f t="shared" si="27"/>
        <v>0</v>
      </c>
      <c r="S75" s="46">
        <f t="shared" si="18"/>
        <v>0</v>
      </c>
      <c r="T75" s="62">
        <f t="shared" si="19"/>
        <v>0</v>
      </c>
      <c r="U75" s="3">
        <f t="shared" si="28"/>
        <v>0</v>
      </c>
      <c r="V75" s="3">
        <f t="shared" si="12"/>
        <v>0</v>
      </c>
      <c r="W75" s="3">
        <f t="shared" si="20"/>
        <v>0</v>
      </c>
      <c r="X75" s="45">
        <f t="shared" si="29"/>
        <v>0</v>
      </c>
      <c r="Y75" s="46">
        <f t="shared" si="13"/>
        <v>0</v>
      </c>
      <c r="Z75" s="62">
        <f t="shared" si="21"/>
        <v>0</v>
      </c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</row>
    <row r="76" spans="1:51" x14ac:dyDescent="0.25">
      <c r="A76" s="70"/>
      <c r="B76" s="43">
        <v>59</v>
      </c>
      <c r="C76" s="44">
        <f t="shared" si="8"/>
        <v>30</v>
      </c>
      <c r="D76" s="3">
        <f t="shared" si="22"/>
        <v>669.1838583280055</v>
      </c>
      <c r="E76" s="3"/>
      <c r="F76" s="45">
        <f t="shared" si="23"/>
        <v>45</v>
      </c>
      <c r="G76" s="46">
        <f t="shared" si="1"/>
        <v>1003.7757874920104</v>
      </c>
      <c r="H76" s="62">
        <f t="shared" si="14"/>
        <v>0</v>
      </c>
      <c r="I76" s="3">
        <f t="shared" si="24"/>
        <v>122</v>
      </c>
      <c r="J76" s="3">
        <f t="shared" si="9"/>
        <v>6346.2406703331217</v>
      </c>
      <c r="K76" s="3">
        <f t="shared" si="15"/>
        <v>0</v>
      </c>
      <c r="L76" s="45">
        <f t="shared" si="25"/>
        <v>200</v>
      </c>
      <c r="M76" s="46">
        <f t="shared" si="10"/>
        <v>10583.136778505952</v>
      </c>
      <c r="N76" s="62">
        <f t="shared" si="16"/>
        <v>0</v>
      </c>
      <c r="O76" s="3">
        <f t="shared" si="26"/>
        <v>0</v>
      </c>
      <c r="P76" s="3">
        <f t="shared" si="11"/>
        <v>0</v>
      </c>
      <c r="Q76" s="3">
        <f t="shared" si="17"/>
        <v>0</v>
      </c>
      <c r="R76" s="45">
        <f t="shared" si="27"/>
        <v>0</v>
      </c>
      <c r="S76" s="46">
        <f t="shared" si="18"/>
        <v>0</v>
      </c>
      <c r="T76" s="62">
        <f t="shared" si="19"/>
        <v>0</v>
      </c>
      <c r="U76" s="3">
        <f t="shared" si="28"/>
        <v>0</v>
      </c>
      <c r="V76" s="3">
        <f t="shared" si="12"/>
        <v>0</v>
      </c>
      <c r="W76" s="3">
        <f t="shared" si="20"/>
        <v>0</v>
      </c>
      <c r="X76" s="45">
        <f t="shared" si="29"/>
        <v>0</v>
      </c>
      <c r="Y76" s="46">
        <f t="shared" si="13"/>
        <v>0</v>
      </c>
      <c r="Z76" s="62">
        <f t="shared" si="21"/>
        <v>0</v>
      </c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</row>
    <row r="77" spans="1:51" s="52" customFormat="1" x14ac:dyDescent="0.25">
      <c r="A77" s="70"/>
      <c r="B77" s="47">
        <v>60</v>
      </c>
      <c r="C77" s="48">
        <f t="shared" si="8"/>
        <v>30</v>
      </c>
      <c r="D77" s="49">
        <f t="shared" si="22"/>
        <v>642.80590019186423</v>
      </c>
      <c r="E77" s="49"/>
      <c r="F77" s="50">
        <f t="shared" si="23"/>
        <v>45</v>
      </c>
      <c r="G77" s="51">
        <f t="shared" si="1"/>
        <v>964.20885028779855</v>
      </c>
      <c r="H77" s="49">
        <f t="shared" si="14"/>
        <v>0</v>
      </c>
      <c r="I77" s="49">
        <f t="shared" si="24"/>
        <v>122</v>
      </c>
      <c r="J77" s="49">
        <f t="shared" si="9"/>
        <v>6270.9224753606204</v>
      </c>
      <c r="K77" s="49">
        <f t="shared" si="15"/>
        <v>0</v>
      </c>
      <c r="L77" s="50">
        <f t="shared" si="25"/>
        <v>200</v>
      </c>
      <c r="M77" s="51">
        <f t="shared" si="10"/>
        <v>10486.968146291012</v>
      </c>
      <c r="N77" s="49">
        <f t="shared" si="16"/>
        <v>0</v>
      </c>
      <c r="O77" s="49">
        <f t="shared" si="26"/>
        <v>0</v>
      </c>
      <c r="P77" s="49">
        <f t="shared" si="11"/>
        <v>0</v>
      </c>
      <c r="Q77" s="49">
        <f t="shared" si="17"/>
        <v>0</v>
      </c>
      <c r="R77" s="50">
        <f t="shared" si="27"/>
        <v>0</v>
      </c>
      <c r="S77" s="51">
        <f t="shared" si="18"/>
        <v>0</v>
      </c>
      <c r="T77" s="49">
        <f t="shared" si="19"/>
        <v>0</v>
      </c>
      <c r="U77" s="49">
        <f t="shared" si="28"/>
        <v>0</v>
      </c>
      <c r="V77" s="49">
        <f t="shared" si="12"/>
        <v>0</v>
      </c>
      <c r="W77" s="49">
        <f t="shared" si="20"/>
        <v>0</v>
      </c>
      <c r="X77" s="50">
        <f t="shared" si="29"/>
        <v>0</v>
      </c>
      <c r="Y77" s="51">
        <f t="shared" si="13"/>
        <v>0</v>
      </c>
      <c r="Z77" s="49">
        <f t="shared" si="21"/>
        <v>0</v>
      </c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</row>
    <row r="78" spans="1:51" x14ac:dyDescent="0.25">
      <c r="A78" s="70"/>
      <c r="B78" s="43">
        <v>61</v>
      </c>
      <c r="C78" s="44">
        <f t="shared" si="8"/>
        <v>30</v>
      </c>
      <c r="D78" s="3">
        <f t="shared" si="22"/>
        <v>616.27846695961819</v>
      </c>
      <c r="E78" s="3"/>
      <c r="F78" s="45">
        <f t="shared" si="23"/>
        <v>45</v>
      </c>
      <c r="G78" s="46">
        <f t="shared" si="1"/>
        <v>924.4177004394295</v>
      </c>
      <c r="H78" s="62">
        <f t="shared" si="14"/>
        <v>0</v>
      </c>
      <c r="I78" s="3">
        <f t="shared" si="24"/>
        <v>122</v>
      </c>
      <c r="J78" s="3">
        <f t="shared" si="9"/>
        <v>6195.0393939258256</v>
      </c>
      <c r="K78" s="3">
        <f t="shared" si="15"/>
        <v>0</v>
      </c>
      <c r="L78" s="45">
        <f t="shared" si="25"/>
        <v>200</v>
      </c>
      <c r="M78" s="46">
        <f t="shared" si="10"/>
        <v>10389.837827753923</v>
      </c>
      <c r="N78" s="62">
        <f t="shared" si="16"/>
        <v>0</v>
      </c>
      <c r="O78" s="3">
        <f t="shared" si="26"/>
        <v>0</v>
      </c>
      <c r="P78" s="3">
        <f t="shared" si="11"/>
        <v>0</v>
      </c>
      <c r="Q78" s="3">
        <f t="shared" si="17"/>
        <v>0</v>
      </c>
      <c r="R78" s="45">
        <f t="shared" si="27"/>
        <v>0</v>
      </c>
      <c r="S78" s="46">
        <f t="shared" si="18"/>
        <v>0</v>
      </c>
      <c r="T78" s="62">
        <f t="shared" si="19"/>
        <v>0</v>
      </c>
      <c r="U78" s="3">
        <f t="shared" si="28"/>
        <v>0</v>
      </c>
      <c r="V78" s="3">
        <f t="shared" si="12"/>
        <v>0</v>
      </c>
      <c r="W78" s="3">
        <f t="shared" si="20"/>
        <v>0</v>
      </c>
      <c r="X78" s="45">
        <f t="shared" si="29"/>
        <v>0</v>
      </c>
      <c r="Y78" s="46">
        <f t="shared" si="13"/>
        <v>0</v>
      </c>
      <c r="Z78" s="62">
        <f t="shared" si="21"/>
        <v>0</v>
      </c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</row>
    <row r="79" spans="1:51" x14ac:dyDescent="0.25">
      <c r="A79" s="70"/>
      <c r="B79" s="43">
        <v>62</v>
      </c>
      <c r="C79" s="44">
        <f t="shared" si="8"/>
        <v>30</v>
      </c>
      <c r="D79" s="3">
        <f t="shared" si="22"/>
        <v>589.60071160572272</v>
      </c>
      <c r="E79" s="3"/>
      <c r="F79" s="45">
        <f t="shared" si="23"/>
        <v>45</v>
      </c>
      <c r="G79" s="46">
        <f t="shared" si="1"/>
        <v>884.4010674085863</v>
      </c>
      <c r="H79" s="62">
        <f t="shared" si="14"/>
        <v>0</v>
      </c>
      <c r="I79" s="3">
        <f t="shared" si="24"/>
        <v>122</v>
      </c>
      <c r="J79" s="3">
        <f t="shared" si="9"/>
        <v>6118.5871893802696</v>
      </c>
      <c r="K79" s="3">
        <f t="shared" si="15"/>
        <v>0</v>
      </c>
      <c r="L79" s="45">
        <f t="shared" si="25"/>
        <v>200</v>
      </c>
      <c r="M79" s="46">
        <f t="shared" si="10"/>
        <v>10291.736206031463</v>
      </c>
      <c r="N79" s="62">
        <f t="shared" si="16"/>
        <v>0</v>
      </c>
      <c r="O79" s="3">
        <f t="shared" si="26"/>
        <v>0</v>
      </c>
      <c r="P79" s="3">
        <f t="shared" si="11"/>
        <v>0</v>
      </c>
      <c r="Q79" s="3">
        <f t="shared" si="17"/>
        <v>0</v>
      </c>
      <c r="R79" s="45">
        <f t="shared" si="27"/>
        <v>0</v>
      </c>
      <c r="S79" s="46">
        <f t="shared" si="18"/>
        <v>0</v>
      </c>
      <c r="T79" s="62">
        <f t="shared" si="19"/>
        <v>0</v>
      </c>
      <c r="U79" s="3">
        <f t="shared" si="28"/>
        <v>0</v>
      </c>
      <c r="V79" s="3">
        <f t="shared" si="12"/>
        <v>0</v>
      </c>
      <c r="W79" s="3">
        <f t="shared" si="20"/>
        <v>0</v>
      </c>
      <c r="X79" s="45">
        <f t="shared" si="29"/>
        <v>0</v>
      </c>
      <c r="Y79" s="46">
        <f t="shared" si="13"/>
        <v>0</v>
      </c>
      <c r="Z79" s="62">
        <f t="shared" si="21"/>
        <v>0</v>
      </c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</row>
    <row r="80" spans="1:51" x14ac:dyDescent="0.25">
      <c r="A80" s="70"/>
      <c r="B80" s="43">
        <v>63</v>
      </c>
      <c r="C80" s="44">
        <f t="shared" si="8"/>
        <v>30</v>
      </c>
      <c r="D80" s="3">
        <f t="shared" si="22"/>
        <v>562.77178230482184</v>
      </c>
      <c r="E80" s="3"/>
      <c r="F80" s="45">
        <f t="shared" si="23"/>
        <v>45</v>
      </c>
      <c r="G80" s="46">
        <f t="shared" si="1"/>
        <v>844.15767345723498</v>
      </c>
      <c r="H80" s="62">
        <f t="shared" si="14"/>
        <v>0</v>
      </c>
      <c r="I80" s="3">
        <f t="shared" si="24"/>
        <v>122</v>
      </c>
      <c r="J80" s="3">
        <f t="shared" si="9"/>
        <v>6041.561593300622</v>
      </c>
      <c r="K80" s="3">
        <f t="shared" si="15"/>
        <v>0</v>
      </c>
      <c r="L80" s="45">
        <f t="shared" si="25"/>
        <v>200</v>
      </c>
      <c r="M80" s="46">
        <f t="shared" si="10"/>
        <v>10192.653568091777</v>
      </c>
      <c r="N80" s="62">
        <f t="shared" si="16"/>
        <v>0</v>
      </c>
      <c r="O80" s="3">
        <f t="shared" si="26"/>
        <v>0</v>
      </c>
      <c r="P80" s="3">
        <f t="shared" si="11"/>
        <v>0</v>
      </c>
      <c r="Q80" s="3">
        <f t="shared" si="17"/>
        <v>0</v>
      </c>
      <c r="R80" s="45">
        <f t="shared" si="27"/>
        <v>0</v>
      </c>
      <c r="S80" s="46">
        <f t="shared" si="18"/>
        <v>0</v>
      </c>
      <c r="T80" s="62">
        <f t="shared" si="19"/>
        <v>0</v>
      </c>
      <c r="U80" s="3">
        <f t="shared" si="28"/>
        <v>0</v>
      </c>
      <c r="V80" s="3">
        <f t="shared" si="12"/>
        <v>0</v>
      </c>
      <c r="W80" s="3">
        <f t="shared" si="20"/>
        <v>0</v>
      </c>
      <c r="X80" s="45">
        <f t="shared" si="29"/>
        <v>0</v>
      </c>
      <c r="Y80" s="46">
        <f t="shared" si="13"/>
        <v>0</v>
      </c>
      <c r="Z80" s="62">
        <f t="shared" si="21"/>
        <v>0</v>
      </c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</row>
    <row r="81" spans="1:51" x14ac:dyDescent="0.25">
      <c r="A81" s="70"/>
      <c r="B81" s="43">
        <v>64</v>
      </c>
      <c r="C81" s="44">
        <f t="shared" si="8"/>
        <v>30</v>
      </c>
      <c r="D81" s="3">
        <f t="shared" si="22"/>
        <v>535.7908224045492</v>
      </c>
      <c r="E81" s="3"/>
      <c r="F81" s="45">
        <f t="shared" si="23"/>
        <v>45</v>
      </c>
      <c r="G81" s="46">
        <f t="shared" si="1"/>
        <v>803.68623360682602</v>
      </c>
      <c r="H81" s="62">
        <f t="shared" si="14"/>
        <v>0</v>
      </c>
      <c r="I81" s="3">
        <f t="shared" si="24"/>
        <v>122</v>
      </c>
      <c r="J81" s="3">
        <f t="shared" si="9"/>
        <v>5963.9583052503767</v>
      </c>
      <c r="K81" s="3">
        <f t="shared" si="15"/>
        <v>0</v>
      </c>
      <c r="L81" s="45">
        <f t="shared" si="25"/>
        <v>200</v>
      </c>
      <c r="M81" s="46">
        <f t="shared" si="10"/>
        <v>10092.580103772694</v>
      </c>
      <c r="N81" s="62">
        <f t="shared" si="16"/>
        <v>0</v>
      </c>
      <c r="O81" s="3">
        <f t="shared" si="26"/>
        <v>0</v>
      </c>
      <c r="P81" s="3">
        <f t="shared" si="11"/>
        <v>0</v>
      </c>
      <c r="Q81" s="3">
        <f t="shared" si="17"/>
        <v>0</v>
      </c>
      <c r="R81" s="45">
        <f t="shared" si="27"/>
        <v>0</v>
      </c>
      <c r="S81" s="46">
        <f t="shared" si="18"/>
        <v>0</v>
      </c>
      <c r="T81" s="62">
        <f t="shared" si="19"/>
        <v>0</v>
      </c>
      <c r="U81" s="3">
        <f t="shared" si="28"/>
        <v>0</v>
      </c>
      <c r="V81" s="3">
        <f t="shared" si="12"/>
        <v>0</v>
      </c>
      <c r="W81" s="3">
        <f t="shared" si="20"/>
        <v>0</v>
      </c>
      <c r="X81" s="45">
        <f t="shared" si="29"/>
        <v>0</v>
      </c>
      <c r="Y81" s="46">
        <f t="shared" si="13"/>
        <v>0</v>
      </c>
      <c r="Z81" s="62">
        <f t="shared" si="21"/>
        <v>0</v>
      </c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</row>
    <row r="82" spans="1:51" x14ac:dyDescent="0.25">
      <c r="A82" s="70"/>
      <c r="B82" s="43">
        <v>65</v>
      </c>
      <c r="C82" s="44">
        <f t="shared" si="8"/>
        <v>30</v>
      </c>
      <c r="D82" s="3">
        <f t="shared" si="22"/>
        <v>508.65697039817502</v>
      </c>
      <c r="E82" s="3"/>
      <c r="F82" s="45">
        <f t="shared" si="23"/>
        <v>45</v>
      </c>
      <c r="G82" s="46">
        <f t="shared" si="1"/>
        <v>762.98545559726472</v>
      </c>
      <c r="H82" s="62">
        <f t="shared" si="14"/>
        <v>0</v>
      </c>
      <c r="I82" s="3">
        <f t="shared" si="24"/>
        <v>122</v>
      </c>
      <c r="J82" s="3">
        <f t="shared" si="9"/>
        <v>5885.7729925397553</v>
      </c>
      <c r="K82" s="3">
        <f t="shared" si="15"/>
        <v>0</v>
      </c>
      <c r="L82" s="45">
        <f t="shared" si="25"/>
        <v>200</v>
      </c>
      <c r="M82" s="46">
        <f t="shared" si="10"/>
        <v>9991.5059048104213</v>
      </c>
      <c r="N82" s="62">
        <f t="shared" si="16"/>
        <v>0</v>
      </c>
      <c r="O82" s="3">
        <f t="shared" si="26"/>
        <v>0</v>
      </c>
      <c r="P82" s="3">
        <f t="shared" si="11"/>
        <v>0</v>
      </c>
      <c r="Q82" s="3">
        <f t="shared" si="17"/>
        <v>0</v>
      </c>
      <c r="R82" s="45">
        <f t="shared" si="27"/>
        <v>0</v>
      </c>
      <c r="S82" s="46">
        <f t="shared" si="18"/>
        <v>0</v>
      </c>
      <c r="T82" s="62">
        <f t="shared" si="19"/>
        <v>0</v>
      </c>
      <c r="U82" s="3">
        <f t="shared" si="28"/>
        <v>0</v>
      </c>
      <c r="V82" s="3">
        <f t="shared" si="12"/>
        <v>0</v>
      </c>
      <c r="W82" s="3">
        <f t="shared" si="20"/>
        <v>0</v>
      </c>
      <c r="X82" s="45">
        <f t="shared" si="29"/>
        <v>0</v>
      </c>
      <c r="Y82" s="46">
        <f t="shared" si="13"/>
        <v>0</v>
      </c>
      <c r="Z82" s="62">
        <f t="shared" si="21"/>
        <v>0</v>
      </c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</row>
    <row r="83" spans="1:51" x14ac:dyDescent="0.25">
      <c r="A83" s="70"/>
      <c r="B83" s="43">
        <v>66</v>
      </c>
      <c r="C83" s="44">
        <f t="shared" si="8"/>
        <v>30</v>
      </c>
      <c r="D83" s="3">
        <f t="shared" si="22"/>
        <v>481.36935989709804</v>
      </c>
      <c r="E83" s="3"/>
      <c r="F83" s="45">
        <f t="shared" ref="F83:F114" si="30">IF(AND(((G82-$M$3+C83-G$14-D$14-SUM(K83,N83,Q83,T83,W83,Z83))&lt;=0),D83=0),G82,IF(D83=0,$M$3-C83+G$14+D$14+SUM(K83,N83,Q83,T83,W83,Z83),G$14))</f>
        <v>45</v>
      </c>
      <c r="G83" s="46">
        <f t="shared" ref="G83:G137" si="31">IF((G82-F83)&lt;=0.0001,0,(G82-F83)*(1+(G$15/12)))</f>
        <v>722.0540398456493</v>
      </c>
      <c r="H83" s="62">
        <f t="shared" si="14"/>
        <v>0</v>
      </c>
      <c r="I83" s="3">
        <f t="shared" ref="I83:I114" si="32">IF(AND(((J82-$M$3+F83+C83-J$14-G$14-D$14-SUM(N83,Q83,T83,W83,Z83))&lt;=0),G83+D83=0),J82,IF(J$14&gt;=J82,J82,IF(AND(G83=0,D83=0),$M$3-F83-C83+J$14+G$14+D$14+SUM(N83,Q83,T83,W83,Z83),J$14)))</f>
        <v>122</v>
      </c>
      <c r="J83" s="3">
        <f t="shared" si="9"/>
        <v>5807.0012899838039</v>
      </c>
      <c r="K83" s="3">
        <f t="shared" si="15"/>
        <v>0</v>
      </c>
      <c r="L83" s="45">
        <f t="shared" ref="L83:L114" si="33">IF(AND(((M82-$M$3+I83+F83+C83-M$14-J$14-G$14-D$14-SUM(Q83,T83,W83,Z83))&lt;=0),J83+G83+D83=0),M82,IF(M$14&gt;=M82,M82, IF(AND(J83=0,G83=0,D83=0),$M$3-I83-F83-C83+M$14+J$14+G$14+D$14+SUM(Q83,T83,W83,Z83),M$14)))</f>
        <v>200</v>
      </c>
      <c r="M83" s="46">
        <f t="shared" si="10"/>
        <v>9889.4209638585253</v>
      </c>
      <c r="N83" s="62">
        <f t="shared" si="16"/>
        <v>0</v>
      </c>
      <c r="O83" s="3">
        <f t="shared" ref="O83:O114" si="34">IF(AND(((P82-$M$3+L83+I83+F83+C83-P$14-M$14-J$14-G$14-D$14-SUM(T83,W83,Z83))&lt;=0),M83+J83+G83+D83=0),P82,IF(P$14&gt;=P82,P82,IF(AND(M83=0,J83=0,G83=0,D83=0),$M$3-L83-I83-F83-C83+P$14+M$14+J$14+G$14+D$14+SUM(T83,W83,Z83),P$14)))</f>
        <v>0</v>
      </c>
      <c r="P83" s="3">
        <f t="shared" si="11"/>
        <v>0</v>
      </c>
      <c r="Q83" s="3">
        <f t="shared" si="17"/>
        <v>0</v>
      </c>
      <c r="R83" s="45">
        <f t="shared" ref="R83:R114" si="35">IF(AND(((S82-$M$3+O83+L83+I83+F83+C83-S$14-P$14-M$14-J$14-G$14-D$14-SUM(W83,Z83))&lt;=0),P83+M83+J83+G83+D83=0),S82,IF(S$14&gt;=S82,S82,IF(AND(P83=0,M83=0,J83=0,G83=0),$M$3-O83-L83-I83-F83-C83+S$14+P$14+M$14+J$14+G$14+D$14+SUM(W83,Z83),S$14)))</f>
        <v>0</v>
      </c>
      <c r="S83" s="46">
        <f t="shared" si="18"/>
        <v>0</v>
      </c>
      <c r="T83" s="62">
        <f t="shared" si="19"/>
        <v>0</v>
      </c>
      <c r="U83" s="3">
        <f t="shared" ref="U83:U114" si="36">IF(AND(((V82-$M$3+R83+O83+L83+I83+F83+C83-V$14-S$14-P$14-M$14-J$14-G$14-D$14-SUM(Z83))&lt;=0),S83+P83+M83+J83+G83+D83=0),V82,IF(V$14&gt;=V82,V82,IF(AND(S83=0,P83=0,M83=0,J83=0,G83=0,D83=0),$M$3-R83-O83-L83-I83-F83-C83+V$14+S$14+P$14+M$14+J$14+G$14+D$14+SUM(Z83),V$14)))</f>
        <v>0</v>
      </c>
      <c r="V83" s="3">
        <f t="shared" si="12"/>
        <v>0</v>
      </c>
      <c r="W83" s="3">
        <f t="shared" si="20"/>
        <v>0</v>
      </c>
      <c r="X83" s="45">
        <f t="shared" ref="X83:X114" si="37">IF(AND(((Y82-$M$3+U83+R83+O83+L83+I83+F83+C83-Y$14-V$14-S$14-P$14-M$14-J$14-G$14-D$14)&lt;=0),V83+S83+P83+M83+J83+G83+D83=0),Y82,IF(Y$14&gt;=Y82,Y82,IF(AND(V83=0,S83=0,P83=0,M83=0,J83=0,G83=0,D83=0),$M$3-U83-R83-O83-L83-I83-F83-C83+Y$14+V$14+S$14+P$14+M$14+J$14+G$14+D$14,Y$14)))</f>
        <v>0</v>
      </c>
      <c r="Y83" s="46">
        <f t="shared" si="13"/>
        <v>0</v>
      </c>
      <c r="Z83" s="62">
        <f t="shared" si="21"/>
        <v>0</v>
      </c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</row>
    <row r="84" spans="1:51" x14ac:dyDescent="0.25">
      <c r="A84" s="70"/>
      <c r="B84" s="43">
        <v>67</v>
      </c>
      <c r="C84" s="44">
        <f t="shared" ref="C84:C137" si="38">IF((D83-$M$3-$D$14-SUM(H84,K84,N84,Q84,T84,W84,Z84))&lt;=0,($M$3+(D83-$M$3)),($M$3+$D$14+SUM(H84,K84,N84,Q84,T84,W84,Z84)))</f>
        <v>30</v>
      </c>
      <c r="D84" s="3">
        <f t="shared" si="22"/>
        <v>453.92711960318161</v>
      </c>
      <c r="E84" s="3"/>
      <c r="F84" s="45">
        <f t="shared" si="30"/>
        <v>45</v>
      </c>
      <c r="G84" s="46">
        <f t="shared" si="31"/>
        <v>680.89067940477469</v>
      </c>
      <c r="H84" s="62">
        <f t="shared" si="14"/>
        <v>0</v>
      </c>
      <c r="I84" s="3">
        <f t="shared" si="32"/>
        <v>122</v>
      </c>
      <c r="J84" s="3">
        <f t="shared" ref="J84:J137" si="39">IF((J83-I84)&lt;=0.0001,0,(J83-I84)*(1+(J$15/12)))</f>
        <v>5727.6387996586827</v>
      </c>
      <c r="K84" s="3">
        <f t="shared" si="15"/>
        <v>0</v>
      </c>
      <c r="L84" s="45">
        <f t="shared" si="33"/>
        <v>200</v>
      </c>
      <c r="M84" s="46">
        <f t="shared" ref="M84:M137" si="40">IF((M83-L84)&lt;=0.0001,0,(M83-L84)*(1+(M$15/12)))</f>
        <v>9786.3151734971107</v>
      </c>
      <c r="N84" s="62">
        <f t="shared" si="16"/>
        <v>0</v>
      </c>
      <c r="O84" s="3">
        <f t="shared" si="34"/>
        <v>0</v>
      </c>
      <c r="P84" s="3">
        <f t="shared" ref="P84:P137" si="41">IF((P83-O84)&lt;=0.0001,0,(P83-O84)*(1+(P$15/12)))</f>
        <v>0</v>
      </c>
      <c r="Q84" s="3">
        <f t="shared" si="17"/>
        <v>0</v>
      </c>
      <c r="R84" s="45">
        <f t="shared" si="35"/>
        <v>0</v>
      </c>
      <c r="S84" s="46">
        <f t="shared" si="18"/>
        <v>0</v>
      </c>
      <c r="T84" s="62">
        <f t="shared" si="19"/>
        <v>0</v>
      </c>
      <c r="U84" s="3">
        <f t="shared" si="36"/>
        <v>0</v>
      </c>
      <c r="V84" s="3">
        <f t="shared" ref="V84:V137" si="42">IF((V83-U84)&lt;=0.0001,0,(V83-U84)*(1+(V$15/12)))</f>
        <v>0</v>
      </c>
      <c r="W84" s="3">
        <f t="shared" si="20"/>
        <v>0</v>
      </c>
      <c r="X84" s="45">
        <f t="shared" si="37"/>
        <v>0</v>
      </c>
      <c r="Y84" s="46">
        <f t="shared" ref="Y84:Y137" si="43">IF((Y83-X84)&lt;=0.0001,0,(Y83-X84)*(1+(Y$15/12)))</f>
        <v>0</v>
      </c>
      <c r="Z84" s="62">
        <f t="shared" si="21"/>
        <v>0</v>
      </c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</row>
    <row r="85" spans="1:51" x14ac:dyDescent="0.25">
      <c r="A85" s="70"/>
      <c r="B85" s="43">
        <v>68</v>
      </c>
      <c r="C85" s="44">
        <f t="shared" si="38"/>
        <v>30</v>
      </c>
      <c r="D85" s="3">
        <f t="shared" si="22"/>
        <v>426.329373280933</v>
      </c>
      <c r="E85" s="3"/>
      <c r="F85" s="45">
        <f t="shared" si="30"/>
        <v>45</v>
      </c>
      <c r="G85" s="46">
        <f t="shared" si="31"/>
        <v>639.4940599214018</v>
      </c>
      <c r="H85" s="62">
        <f t="shared" ref="H85:H137" si="44">IF(G84=0,G$14,0)</f>
        <v>0</v>
      </c>
      <c r="I85" s="3">
        <f t="shared" si="32"/>
        <v>122</v>
      </c>
      <c r="J85" s="3">
        <f t="shared" si="39"/>
        <v>5647.6810906561232</v>
      </c>
      <c r="K85" s="3">
        <f t="shared" ref="K85:K137" si="45">IF(J84=0,J$14,0)</f>
        <v>0</v>
      </c>
      <c r="L85" s="45">
        <f t="shared" si="33"/>
        <v>200</v>
      </c>
      <c r="M85" s="46">
        <f t="shared" si="40"/>
        <v>9682.178325232082</v>
      </c>
      <c r="N85" s="62">
        <f t="shared" ref="N85:N137" si="46">IF(M84=0,M$14,0)</f>
        <v>0</v>
      </c>
      <c r="O85" s="3">
        <f t="shared" si="34"/>
        <v>0</v>
      </c>
      <c r="P85" s="3">
        <f t="shared" si="41"/>
        <v>0</v>
      </c>
      <c r="Q85" s="3">
        <f t="shared" ref="Q85:Q137" si="47">IF(P84=0,P$14,0)</f>
        <v>0</v>
      </c>
      <c r="R85" s="45">
        <f t="shared" si="35"/>
        <v>0</v>
      </c>
      <c r="S85" s="46">
        <f t="shared" ref="S85:S137" si="48">IF((S84-R85)&lt;=0.0001,0,(S84-R85)*(1+(S$15/12)))</f>
        <v>0</v>
      </c>
      <c r="T85" s="62">
        <f t="shared" ref="T85:T137" si="49">IF(S84=0,S$14,0)</f>
        <v>0</v>
      </c>
      <c r="U85" s="3">
        <f t="shared" si="36"/>
        <v>0</v>
      </c>
      <c r="V85" s="3">
        <f t="shared" si="42"/>
        <v>0</v>
      </c>
      <c r="W85" s="3">
        <f t="shared" ref="W85:W137" si="50">IF(V84=0,V$14,0)</f>
        <v>0</v>
      </c>
      <c r="X85" s="45">
        <f t="shared" si="37"/>
        <v>0</v>
      </c>
      <c r="Y85" s="46">
        <f t="shared" si="43"/>
        <v>0</v>
      </c>
      <c r="Z85" s="62">
        <f t="shared" ref="Z85:Z137" si="51">IF(Y84=0,Y$14,0)</f>
        <v>0</v>
      </c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</row>
    <row r="86" spans="1:51" x14ac:dyDescent="0.25">
      <c r="A86" s="70"/>
      <c r="B86" s="43">
        <v>69</v>
      </c>
      <c r="C86" s="44">
        <f t="shared" si="38"/>
        <v>30</v>
      </c>
      <c r="D86" s="3">
        <f t="shared" ref="D86:D137" si="52">IF((D85-C86)&lt;=0.0001,0,(D85-C86)*(1+(D$15/12)))</f>
        <v>398.57523972952498</v>
      </c>
      <c r="E86" s="3"/>
      <c r="F86" s="45">
        <f t="shared" si="30"/>
        <v>45</v>
      </c>
      <c r="G86" s="46">
        <f t="shared" si="31"/>
        <v>597.86285959428972</v>
      </c>
      <c r="H86" s="62">
        <f t="shared" si="44"/>
        <v>0</v>
      </c>
      <c r="I86" s="3">
        <f t="shared" si="32"/>
        <v>122</v>
      </c>
      <c r="J86" s="3">
        <f t="shared" si="39"/>
        <v>5567.1236988360442</v>
      </c>
      <c r="K86" s="3">
        <f t="shared" si="45"/>
        <v>0</v>
      </c>
      <c r="L86" s="45">
        <f t="shared" si="33"/>
        <v>200</v>
      </c>
      <c r="M86" s="46">
        <f t="shared" si="40"/>
        <v>9577.0001084844025</v>
      </c>
      <c r="N86" s="62">
        <f t="shared" si="46"/>
        <v>0</v>
      </c>
      <c r="O86" s="3">
        <f t="shared" si="34"/>
        <v>0</v>
      </c>
      <c r="P86" s="3">
        <f t="shared" si="41"/>
        <v>0</v>
      </c>
      <c r="Q86" s="3">
        <f t="shared" si="47"/>
        <v>0</v>
      </c>
      <c r="R86" s="45">
        <f t="shared" si="35"/>
        <v>0</v>
      </c>
      <c r="S86" s="46">
        <f t="shared" si="48"/>
        <v>0</v>
      </c>
      <c r="T86" s="62">
        <f t="shared" si="49"/>
        <v>0</v>
      </c>
      <c r="U86" s="3">
        <f t="shared" si="36"/>
        <v>0</v>
      </c>
      <c r="V86" s="3">
        <f t="shared" si="42"/>
        <v>0</v>
      </c>
      <c r="W86" s="3">
        <f t="shared" si="50"/>
        <v>0</v>
      </c>
      <c r="X86" s="45">
        <f t="shared" si="37"/>
        <v>0</v>
      </c>
      <c r="Y86" s="46">
        <f t="shared" si="43"/>
        <v>0</v>
      </c>
      <c r="Z86" s="62">
        <f t="shared" si="51"/>
        <v>0</v>
      </c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</row>
    <row r="87" spans="1:51" x14ac:dyDescent="0.25">
      <c r="A87" s="70"/>
      <c r="B87" s="43">
        <v>70</v>
      </c>
      <c r="C87" s="44">
        <f t="shared" si="38"/>
        <v>30</v>
      </c>
      <c r="D87" s="3">
        <f t="shared" si="52"/>
        <v>370.66383275465898</v>
      </c>
      <c r="E87" s="3"/>
      <c r="F87" s="45">
        <f t="shared" si="30"/>
        <v>45</v>
      </c>
      <c r="G87" s="46">
        <f t="shared" si="31"/>
        <v>555.99574913199069</v>
      </c>
      <c r="H87" s="62">
        <f t="shared" si="44"/>
        <v>0</v>
      </c>
      <c r="I87" s="3">
        <f t="shared" si="32"/>
        <v>122</v>
      </c>
      <c r="J87" s="3">
        <f t="shared" si="39"/>
        <v>5485.9621265773148</v>
      </c>
      <c r="K87" s="3">
        <f t="shared" si="45"/>
        <v>0</v>
      </c>
      <c r="L87" s="45">
        <f t="shared" si="33"/>
        <v>200</v>
      </c>
      <c r="M87" s="46">
        <f t="shared" si="40"/>
        <v>9470.7701095692464</v>
      </c>
      <c r="N87" s="62">
        <f t="shared" si="46"/>
        <v>0</v>
      </c>
      <c r="O87" s="3">
        <f t="shared" si="34"/>
        <v>0</v>
      </c>
      <c r="P87" s="3">
        <f t="shared" si="41"/>
        <v>0</v>
      </c>
      <c r="Q87" s="3">
        <f t="shared" si="47"/>
        <v>0</v>
      </c>
      <c r="R87" s="45">
        <f t="shared" si="35"/>
        <v>0</v>
      </c>
      <c r="S87" s="46">
        <f t="shared" si="48"/>
        <v>0</v>
      </c>
      <c r="T87" s="62">
        <f t="shared" si="49"/>
        <v>0</v>
      </c>
      <c r="U87" s="3">
        <f t="shared" si="36"/>
        <v>0</v>
      </c>
      <c r="V87" s="3">
        <f t="shared" si="42"/>
        <v>0</v>
      </c>
      <c r="W87" s="3">
        <f t="shared" si="50"/>
        <v>0</v>
      </c>
      <c r="X87" s="45">
        <f t="shared" si="37"/>
        <v>0</v>
      </c>
      <c r="Y87" s="46">
        <f t="shared" si="43"/>
        <v>0</v>
      </c>
      <c r="Z87" s="62">
        <f t="shared" si="51"/>
        <v>0</v>
      </c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</row>
    <row r="88" spans="1:51" x14ac:dyDescent="0.25">
      <c r="A88" s="70"/>
      <c r="B88" s="43">
        <v>71</v>
      </c>
      <c r="C88" s="44">
        <f t="shared" si="38"/>
        <v>30</v>
      </c>
      <c r="D88" s="3">
        <f t="shared" si="52"/>
        <v>342.59426114026871</v>
      </c>
      <c r="E88" s="3"/>
      <c r="F88" s="45">
        <f t="shared" si="30"/>
        <v>45</v>
      </c>
      <c r="G88" s="46">
        <f t="shared" si="31"/>
        <v>513.89139171040529</v>
      </c>
      <c r="H88" s="62">
        <f t="shared" si="44"/>
        <v>0</v>
      </c>
      <c r="I88" s="3">
        <f t="shared" si="32"/>
        <v>122</v>
      </c>
      <c r="J88" s="3">
        <f t="shared" si="39"/>
        <v>5404.1918425266449</v>
      </c>
      <c r="K88" s="3">
        <f t="shared" si="45"/>
        <v>0</v>
      </c>
      <c r="L88" s="45">
        <f t="shared" si="33"/>
        <v>200</v>
      </c>
      <c r="M88" s="46">
        <f t="shared" si="40"/>
        <v>9363.4778106649392</v>
      </c>
      <c r="N88" s="62">
        <f t="shared" si="46"/>
        <v>0</v>
      </c>
      <c r="O88" s="3">
        <f t="shared" si="34"/>
        <v>0</v>
      </c>
      <c r="P88" s="3">
        <f t="shared" si="41"/>
        <v>0</v>
      </c>
      <c r="Q88" s="3">
        <f t="shared" si="47"/>
        <v>0</v>
      </c>
      <c r="R88" s="45">
        <f t="shared" si="35"/>
        <v>0</v>
      </c>
      <c r="S88" s="46">
        <f t="shared" si="48"/>
        <v>0</v>
      </c>
      <c r="T88" s="62">
        <f t="shared" si="49"/>
        <v>0</v>
      </c>
      <c r="U88" s="3">
        <f t="shared" si="36"/>
        <v>0</v>
      </c>
      <c r="V88" s="3">
        <f t="shared" si="42"/>
        <v>0</v>
      </c>
      <c r="W88" s="3">
        <f t="shared" si="50"/>
        <v>0</v>
      </c>
      <c r="X88" s="45">
        <f t="shared" si="37"/>
        <v>0</v>
      </c>
      <c r="Y88" s="46">
        <f t="shared" si="43"/>
        <v>0</v>
      </c>
      <c r="Z88" s="62">
        <f t="shared" si="51"/>
        <v>0</v>
      </c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</row>
    <row r="89" spans="1:51" s="52" customFormat="1" x14ac:dyDescent="0.25">
      <c r="A89" s="70"/>
      <c r="B89" s="47">
        <v>72</v>
      </c>
      <c r="C89" s="48">
        <f t="shared" si="38"/>
        <v>30</v>
      </c>
      <c r="D89" s="49">
        <f t="shared" si="52"/>
        <v>314.3656286200636</v>
      </c>
      <c r="E89" s="49"/>
      <c r="F89" s="50">
        <f t="shared" si="30"/>
        <v>45</v>
      </c>
      <c r="G89" s="51">
        <f t="shared" si="31"/>
        <v>471.54844293009762</v>
      </c>
      <c r="H89" s="49">
        <f t="shared" si="44"/>
        <v>0</v>
      </c>
      <c r="I89" s="49">
        <f t="shared" si="32"/>
        <v>122</v>
      </c>
      <c r="J89" s="49">
        <f t="shared" si="39"/>
        <v>5321.8082813455949</v>
      </c>
      <c r="K89" s="49">
        <f t="shared" si="45"/>
        <v>0</v>
      </c>
      <c r="L89" s="50">
        <f t="shared" si="33"/>
        <v>200</v>
      </c>
      <c r="M89" s="51">
        <f t="shared" si="40"/>
        <v>9255.112588771588</v>
      </c>
      <c r="N89" s="49">
        <f t="shared" si="46"/>
        <v>0</v>
      </c>
      <c r="O89" s="49">
        <f t="shared" si="34"/>
        <v>0</v>
      </c>
      <c r="P89" s="49">
        <f t="shared" si="41"/>
        <v>0</v>
      </c>
      <c r="Q89" s="49">
        <f t="shared" si="47"/>
        <v>0</v>
      </c>
      <c r="R89" s="50">
        <f t="shared" si="35"/>
        <v>0</v>
      </c>
      <c r="S89" s="51">
        <f t="shared" si="48"/>
        <v>0</v>
      </c>
      <c r="T89" s="49">
        <f t="shared" si="49"/>
        <v>0</v>
      </c>
      <c r="U89" s="49">
        <f t="shared" si="36"/>
        <v>0</v>
      </c>
      <c r="V89" s="49">
        <f t="shared" si="42"/>
        <v>0</v>
      </c>
      <c r="W89" s="49">
        <f t="shared" si="50"/>
        <v>0</v>
      </c>
      <c r="X89" s="50">
        <f t="shared" si="37"/>
        <v>0</v>
      </c>
      <c r="Y89" s="51">
        <f t="shared" si="43"/>
        <v>0</v>
      </c>
      <c r="Z89" s="49">
        <f t="shared" si="51"/>
        <v>0</v>
      </c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</row>
    <row r="90" spans="1:51" x14ac:dyDescent="0.25">
      <c r="A90" s="70"/>
      <c r="B90" s="43">
        <v>73</v>
      </c>
      <c r="C90" s="44">
        <f t="shared" si="38"/>
        <v>30</v>
      </c>
      <c r="D90" s="3">
        <f t="shared" si="52"/>
        <v>285.97703384891065</v>
      </c>
      <c r="E90" s="3"/>
      <c r="F90" s="45">
        <f t="shared" si="30"/>
        <v>45</v>
      </c>
      <c r="G90" s="46">
        <f t="shared" si="31"/>
        <v>428.96555077336819</v>
      </c>
      <c r="H90" s="62">
        <f t="shared" si="44"/>
        <v>0</v>
      </c>
      <c r="I90" s="3">
        <f t="shared" si="32"/>
        <v>122</v>
      </c>
      <c r="J90" s="3">
        <f t="shared" si="39"/>
        <v>5238.8068434556872</v>
      </c>
      <c r="K90" s="3">
        <f t="shared" si="45"/>
        <v>0</v>
      </c>
      <c r="L90" s="45">
        <f t="shared" si="33"/>
        <v>200</v>
      </c>
      <c r="M90" s="46">
        <f t="shared" si="40"/>
        <v>9145.6637146593039</v>
      </c>
      <c r="N90" s="62">
        <f t="shared" si="46"/>
        <v>0</v>
      </c>
      <c r="O90" s="3">
        <f t="shared" si="34"/>
        <v>0</v>
      </c>
      <c r="P90" s="3">
        <f t="shared" si="41"/>
        <v>0</v>
      </c>
      <c r="Q90" s="3">
        <f t="shared" si="47"/>
        <v>0</v>
      </c>
      <c r="R90" s="45">
        <f t="shared" si="35"/>
        <v>0</v>
      </c>
      <c r="S90" s="46">
        <f t="shared" si="48"/>
        <v>0</v>
      </c>
      <c r="T90" s="62">
        <f t="shared" si="49"/>
        <v>0</v>
      </c>
      <c r="U90" s="3">
        <f t="shared" si="36"/>
        <v>0</v>
      </c>
      <c r="V90" s="3">
        <f t="shared" si="42"/>
        <v>0</v>
      </c>
      <c r="W90" s="3">
        <f t="shared" si="50"/>
        <v>0</v>
      </c>
      <c r="X90" s="45">
        <f t="shared" si="37"/>
        <v>0</v>
      </c>
      <c r="Y90" s="46">
        <f t="shared" si="43"/>
        <v>0</v>
      </c>
      <c r="Z90" s="62">
        <f t="shared" si="51"/>
        <v>0</v>
      </c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</row>
    <row r="91" spans="1:51" x14ac:dyDescent="0.25">
      <c r="A91" s="70"/>
      <c r="B91" s="43">
        <v>74</v>
      </c>
      <c r="C91" s="44">
        <f t="shared" si="38"/>
        <v>30</v>
      </c>
      <c r="D91" s="3">
        <f t="shared" si="52"/>
        <v>257.42757037405448</v>
      </c>
      <c r="E91" s="3"/>
      <c r="F91" s="45">
        <f t="shared" si="30"/>
        <v>45</v>
      </c>
      <c r="G91" s="46">
        <f t="shared" si="31"/>
        <v>386.14135556108397</v>
      </c>
      <c r="H91" s="62">
        <f t="shared" si="44"/>
        <v>0</v>
      </c>
      <c r="I91" s="3">
        <f t="shared" si="32"/>
        <v>122</v>
      </c>
      <c r="J91" s="3">
        <f t="shared" si="39"/>
        <v>5155.1828947816048</v>
      </c>
      <c r="K91" s="3">
        <f t="shared" si="45"/>
        <v>0</v>
      </c>
      <c r="L91" s="45">
        <f t="shared" si="33"/>
        <v>200</v>
      </c>
      <c r="M91" s="46">
        <f t="shared" si="40"/>
        <v>9035.1203518058974</v>
      </c>
      <c r="N91" s="62">
        <f t="shared" si="46"/>
        <v>0</v>
      </c>
      <c r="O91" s="3">
        <f t="shared" si="34"/>
        <v>0</v>
      </c>
      <c r="P91" s="3">
        <f t="shared" si="41"/>
        <v>0</v>
      </c>
      <c r="Q91" s="3">
        <f t="shared" si="47"/>
        <v>0</v>
      </c>
      <c r="R91" s="45">
        <f t="shared" si="35"/>
        <v>0</v>
      </c>
      <c r="S91" s="46">
        <f t="shared" si="48"/>
        <v>0</v>
      </c>
      <c r="T91" s="62">
        <f t="shared" si="49"/>
        <v>0</v>
      </c>
      <c r="U91" s="3">
        <f t="shared" si="36"/>
        <v>0</v>
      </c>
      <c r="V91" s="3">
        <f t="shared" si="42"/>
        <v>0</v>
      </c>
      <c r="W91" s="3">
        <f t="shared" si="50"/>
        <v>0</v>
      </c>
      <c r="X91" s="45">
        <f t="shared" si="37"/>
        <v>0</v>
      </c>
      <c r="Y91" s="46">
        <f t="shared" si="43"/>
        <v>0</v>
      </c>
      <c r="Z91" s="62">
        <f t="shared" si="51"/>
        <v>0</v>
      </c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</row>
    <row r="92" spans="1:51" x14ac:dyDescent="0.25">
      <c r="A92" s="70"/>
      <c r="B92" s="43">
        <v>75</v>
      </c>
      <c r="C92" s="44">
        <f t="shared" si="38"/>
        <v>30</v>
      </c>
      <c r="D92" s="3">
        <f t="shared" si="52"/>
        <v>228.71632660617414</v>
      </c>
      <c r="E92" s="3"/>
      <c r="F92" s="45">
        <f t="shared" si="30"/>
        <v>45</v>
      </c>
      <c r="G92" s="46">
        <f t="shared" si="31"/>
        <v>343.07448990926343</v>
      </c>
      <c r="H92" s="62">
        <f t="shared" si="44"/>
        <v>0</v>
      </c>
      <c r="I92" s="3">
        <f t="shared" si="32"/>
        <v>122</v>
      </c>
      <c r="J92" s="3">
        <f t="shared" si="39"/>
        <v>5070.9317664924674</v>
      </c>
      <c r="K92" s="3">
        <f t="shared" si="45"/>
        <v>0</v>
      </c>
      <c r="L92" s="45">
        <f t="shared" si="33"/>
        <v>200</v>
      </c>
      <c r="M92" s="46">
        <f t="shared" si="40"/>
        <v>8923.4715553239566</v>
      </c>
      <c r="N92" s="62">
        <f t="shared" si="46"/>
        <v>0</v>
      </c>
      <c r="O92" s="3">
        <f t="shared" si="34"/>
        <v>0</v>
      </c>
      <c r="P92" s="3">
        <f t="shared" si="41"/>
        <v>0</v>
      </c>
      <c r="Q92" s="3">
        <f t="shared" si="47"/>
        <v>0</v>
      </c>
      <c r="R92" s="45">
        <f t="shared" si="35"/>
        <v>0</v>
      </c>
      <c r="S92" s="46">
        <f t="shared" si="48"/>
        <v>0</v>
      </c>
      <c r="T92" s="62">
        <f t="shared" si="49"/>
        <v>0</v>
      </c>
      <c r="U92" s="3">
        <f t="shared" si="36"/>
        <v>0</v>
      </c>
      <c r="V92" s="3">
        <f t="shared" si="42"/>
        <v>0</v>
      </c>
      <c r="W92" s="3">
        <f t="shared" si="50"/>
        <v>0</v>
      </c>
      <c r="X92" s="45">
        <f t="shared" si="37"/>
        <v>0</v>
      </c>
      <c r="Y92" s="46">
        <f t="shared" si="43"/>
        <v>0</v>
      </c>
      <c r="Z92" s="62">
        <f t="shared" si="51"/>
        <v>0</v>
      </c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</row>
    <row r="93" spans="1:51" x14ac:dyDescent="0.25">
      <c r="A93" s="70"/>
      <c r="B93" s="43">
        <v>76</v>
      </c>
      <c r="C93" s="44">
        <f t="shared" si="38"/>
        <v>30</v>
      </c>
      <c r="D93" s="3">
        <f t="shared" si="52"/>
        <v>199.84238579027578</v>
      </c>
      <c r="E93" s="3"/>
      <c r="F93" s="45">
        <f t="shared" si="30"/>
        <v>45</v>
      </c>
      <c r="G93" s="46">
        <f t="shared" si="31"/>
        <v>299.76357868541595</v>
      </c>
      <c r="H93" s="62">
        <f t="shared" si="44"/>
        <v>0</v>
      </c>
      <c r="I93" s="3">
        <f t="shared" si="32"/>
        <v>122</v>
      </c>
      <c r="J93" s="3">
        <f t="shared" si="39"/>
        <v>4986.0487547411612</v>
      </c>
      <c r="K93" s="3">
        <f t="shared" si="45"/>
        <v>0</v>
      </c>
      <c r="L93" s="45">
        <f t="shared" si="33"/>
        <v>200</v>
      </c>
      <c r="M93" s="46">
        <f t="shared" si="40"/>
        <v>8810.7062708771955</v>
      </c>
      <c r="N93" s="62">
        <f t="shared" si="46"/>
        <v>0</v>
      </c>
      <c r="O93" s="3">
        <f t="shared" si="34"/>
        <v>0</v>
      </c>
      <c r="P93" s="3">
        <f t="shared" si="41"/>
        <v>0</v>
      </c>
      <c r="Q93" s="3">
        <f t="shared" si="47"/>
        <v>0</v>
      </c>
      <c r="R93" s="45">
        <f t="shared" si="35"/>
        <v>0</v>
      </c>
      <c r="S93" s="46">
        <f t="shared" si="48"/>
        <v>0</v>
      </c>
      <c r="T93" s="62">
        <f t="shared" si="49"/>
        <v>0</v>
      </c>
      <c r="U93" s="3">
        <f t="shared" si="36"/>
        <v>0</v>
      </c>
      <c r="V93" s="3">
        <f t="shared" si="42"/>
        <v>0</v>
      </c>
      <c r="W93" s="3">
        <f t="shared" si="50"/>
        <v>0</v>
      </c>
      <c r="X93" s="45">
        <f t="shared" si="37"/>
        <v>0</v>
      </c>
      <c r="Y93" s="46">
        <f t="shared" si="43"/>
        <v>0</v>
      </c>
      <c r="Z93" s="62">
        <f t="shared" si="51"/>
        <v>0</v>
      </c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</row>
    <row r="94" spans="1:51" x14ac:dyDescent="0.25">
      <c r="A94" s="70"/>
      <c r="B94" s="43">
        <v>77</v>
      </c>
      <c r="C94" s="44">
        <f t="shared" si="38"/>
        <v>30</v>
      </c>
      <c r="D94" s="3">
        <f t="shared" si="52"/>
        <v>170.80482597642069</v>
      </c>
      <c r="E94" s="3"/>
      <c r="F94" s="45">
        <f t="shared" si="30"/>
        <v>45</v>
      </c>
      <c r="G94" s="46">
        <f t="shared" si="31"/>
        <v>256.20723896463329</v>
      </c>
      <c r="H94" s="62">
        <f t="shared" si="44"/>
        <v>0</v>
      </c>
      <c r="I94" s="3">
        <f t="shared" si="32"/>
        <v>122</v>
      </c>
      <c r="J94" s="3">
        <f t="shared" si="39"/>
        <v>4900.5291204017203</v>
      </c>
      <c r="K94" s="3">
        <f t="shared" si="45"/>
        <v>0</v>
      </c>
      <c r="L94" s="45">
        <f t="shared" si="33"/>
        <v>200</v>
      </c>
      <c r="M94" s="46">
        <f t="shared" si="40"/>
        <v>8696.8133335859675</v>
      </c>
      <c r="N94" s="62">
        <f t="shared" si="46"/>
        <v>0</v>
      </c>
      <c r="O94" s="3">
        <f t="shared" si="34"/>
        <v>0</v>
      </c>
      <c r="P94" s="3">
        <f t="shared" si="41"/>
        <v>0</v>
      </c>
      <c r="Q94" s="3">
        <f t="shared" si="47"/>
        <v>0</v>
      </c>
      <c r="R94" s="45">
        <f t="shared" si="35"/>
        <v>0</v>
      </c>
      <c r="S94" s="46">
        <f t="shared" si="48"/>
        <v>0</v>
      </c>
      <c r="T94" s="62">
        <f t="shared" si="49"/>
        <v>0</v>
      </c>
      <c r="U94" s="3">
        <f t="shared" si="36"/>
        <v>0</v>
      </c>
      <c r="V94" s="3">
        <f t="shared" si="42"/>
        <v>0</v>
      </c>
      <c r="W94" s="3">
        <f t="shared" si="50"/>
        <v>0</v>
      </c>
      <c r="X94" s="45">
        <f t="shared" si="37"/>
        <v>0</v>
      </c>
      <c r="Y94" s="46">
        <f t="shared" si="43"/>
        <v>0</v>
      </c>
      <c r="Z94" s="62">
        <f t="shared" si="51"/>
        <v>0</v>
      </c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</row>
    <row r="95" spans="1:51" x14ac:dyDescent="0.25">
      <c r="A95" s="70"/>
      <c r="B95" s="43">
        <v>78</v>
      </c>
      <c r="C95" s="44">
        <f t="shared" si="38"/>
        <v>30</v>
      </c>
      <c r="D95" s="3">
        <f t="shared" si="52"/>
        <v>141.60271999028708</v>
      </c>
      <c r="E95" s="3"/>
      <c r="F95" s="45">
        <f t="shared" si="30"/>
        <v>45</v>
      </c>
      <c r="G95" s="46">
        <f t="shared" si="31"/>
        <v>212.4040799854329</v>
      </c>
      <c r="H95" s="62">
        <f t="shared" si="44"/>
        <v>0</v>
      </c>
      <c r="I95" s="3">
        <f t="shared" si="32"/>
        <v>122</v>
      </c>
      <c r="J95" s="3">
        <f t="shared" si="39"/>
        <v>4814.3680888047338</v>
      </c>
      <c r="K95" s="3">
        <f t="shared" si="45"/>
        <v>0</v>
      </c>
      <c r="L95" s="45">
        <f t="shared" si="33"/>
        <v>200</v>
      </c>
      <c r="M95" s="46">
        <f t="shared" si="40"/>
        <v>8581.7814669218278</v>
      </c>
      <c r="N95" s="62">
        <f t="shared" si="46"/>
        <v>0</v>
      </c>
      <c r="O95" s="3">
        <f t="shared" si="34"/>
        <v>0</v>
      </c>
      <c r="P95" s="3">
        <f t="shared" si="41"/>
        <v>0</v>
      </c>
      <c r="Q95" s="3">
        <f t="shared" si="47"/>
        <v>0</v>
      </c>
      <c r="R95" s="45">
        <f t="shared" si="35"/>
        <v>0</v>
      </c>
      <c r="S95" s="46">
        <f t="shared" si="48"/>
        <v>0</v>
      </c>
      <c r="T95" s="62">
        <f t="shared" si="49"/>
        <v>0</v>
      </c>
      <c r="U95" s="3">
        <f t="shared" si="36"/>
        <v>0</v>
      </c>
      <c r="V95" s="3">
        <f t="shared" si="42"/>
        <v>0</v>
      </c>
      <c r="W95" s="3">
        <f t="shared" si="50"/>
        <v>0</v>
      </c>
      <c r="X95" s="45">
        <f t="shared" si="37"/>
        <v>0</v>
      </c>
      <c r="Y95" s="46">
        <f t="shared" si="43"/>
        <v>0</v>
      </c>
      <c r="Z95" s="62">
        <f t="shared" si="51"/>
        <v>0</v>
      </c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</row>
    <row r="96" spans="1:51" x14ac:dyDescent="0.25">
      <c r="A96" s="70"/>
      <c r="B96" s="43">
        <v>79</v>
      </c>
      <c r="C96" s="44">
        <f t="shared" si="38"/>
        <v>30</v>
      </c>
      <c r="D96" s="3">
        <f t="shared" si="52"/>
        <v>112.23513540356538</v>
      </c>
      <c r="E96" s="3"/>
      <c r="F96" s="45">
        <f t="shared" si="30"/>
        <v>45</v>
      </c>
      <c r="G96" s="46">
        <f t="shared" si="31"/>
        <v>168.35270310535037</v>
      </c>
      <c r="H96" s="62">
        <f t="shared" si="44"/>
        <v>0</v>
      </c>
      <c r="I96" s="3">
        <f t="shared" si="32"/>
        <v>122</v>
      </c>
      <c r="J96" s="3">
        <f t="shared" si="39"/>
        <v>4727.5608494707694</v>
      </c>
      <c r="K96" s="3">
        <f t="shared" si="45"/>
        <v>0</v>
      </c>
      <c r="L96" s="45">
        <f t="shared" si="33"/>
        <v>200</v>
      </c>
      <c r="M96" s="46">
        <f t="shared" si="40"/>
        <v>8465.5992815910467</v>
      </c>
      <c r="N96" s="62">
        <f t="shared" si="46"/>
        <v>0</v>
      </c>
      <c r="O96" s="3">
        <f t="shared" si="34"/>
        <v>0</v>
      </c>
      <c r="P96" s="3">
        <f t="shared" si="41"/>
        <v>0</v>
      </c>
      <c r="Q96" s="3">
        <f t="shared" si="47"/>
        <v>0</v>
      </c>
      <c r="R96" s="45">
        <f t="shared" si="35"/>
        <v>0</v>
      </c>
      <c r="S96" s="46">
        <f t="shared" si="48"/>
        <v>0</v>
      </c>
      <c r="T96" s="62">
        <f t="shared" si="49"/>
        <v>0</v>
      </c>
      <c r="U96" s="3">
        <f t="shared" si="36"/>
        <v>0</v>
      </c>
      <c r="V96" s="3">
        <f t="shared" si="42"/>
        <v>0</v>
      </c>
      <c r="W96" s="3">
        <f t="shared" si="50"/>
        <v>0</v>
      </c>
      <c r="X96" s="45">
        <f t="shared" si="37"/>
        <v>0</v>
      </c>
      <c r="Y96" s="46">
        <f t="shared" si="43"/>
        <v>0</v>
      </c>
      <c r="Z96" s="62">
        <f t="shared" si="51"/>
        <v>0</v>
      </c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</row>
    <row r="97" spans="1:51" x14ac:dyDescent="0.25">
      <c r="A97" s="70"/>
      <c r="B97" s="43">
        <v>80</v>
      </c>
      <c r="C97" s="44">
        <f t="shared" si="38"/>
        <v>30</v>
      </c>
      <c r="D97" s="3">
        <f t="shared" si="52"/>
        <v>82.701134504185589</v>
      </c>
      <c r="E97" s="3"/>
      <c r="F97" s="45">
        <f t="shared" si="30"/>
        <v>45</v>
      </c>
      <c r="G97" s="46">
        <f t="shared" si="31"/>
        <v>124.05170175628069</v>
      </c>
      <c r="H97" s="62">
        <f t="shared" si="44"/>
        <v>0</v>
      </c>
      <c r="I97" s="3">
        <f t="shared" si="32"/>
        <v>122</v>
      </c>
      <c r="J97" s="3">
        <f t="shared" si="39"/>
        <v>4640.1025558418005</v>
      </c>
      <c r="K97" s="3">
        <f t="shared" si="45"/>
        <v>0</v>
      </c>
      <c r="L97" s="45">
        <f t="shared" si="33"/>
        <v>200</v>
      </c>
      <c r="M97" s="46">
        <f t="shared" si="40"/>
        <v>8348.2552744069581</v>
      </c>
      <c r="N97" s="62">
        <f t="shared" si="46"/>
        <v>0</v>
      </c>
      <c r="O97" s="3">
        <f t="shared" si="34"/>
        <v>0</v>
      </c>
      <c r="P97" s="3">
        <f t="shared" si="41"/>
        <v>0</v>
      </c>
      <c r="Q97" s="3">
        <f t="shared" si="47"/>
        <v>0</v>
      </c>
      <c r="R97" s="45">
        <f t="shared" si="35"/>
        <v>0</v>
      </c>
      <c r="S97" s="46">
        <f t="shared" si="48"/>
        <v>0</v>
      </c>
      <c r="T97" s="62">
        <f t="shared" si="49"/>
        <v>0</v>
      </c>
      <c r="U97" s="3">
        <f t="shared" si="36"/>
        <v>0</v>
      </c>
      <c r="V97" s="3">
        <f t="shared" si="42"/>
        <v>0</v>
      </c>
      <c r="W97" s="3">
        <f t="shared" si="50"/>
        <v>0</v>
      </c>
      <c r="X97" s="45">
        <f t="shared" si="37"/>
        <v>0</v>
      </c>
      <c r="Y97" s="46">
        <f t="shared" si="43"/>
        <v>0</v>
      </c>
      <c r="Z97" s="62">
        <f t="shared" si="51"/>
        <v>0</v>
      </c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</row>
    <row r="98" spans="1:51" x14ac:dyDescent="0.25">
      <c r="A98" s="70"/>
      <c r="B98" s="43">
        <v>81</v>
      </c>
      <c r="C98" s="44">
        <f t="shared" si="38"/>
        <v>30</v>
      </c>
      <c r="D98" s="3">
        <f t="shared" si="52"/>
        <v>52.999774266375979</v>
      </c>
      <c r="E98" s="3"/>
      <c r="F98" s="45">
        <f t="shared" si="30"/>
        <v>45</v>
      </c>
      <c r="G98" s="46">
        <f t="shared" si="31"/>
        <v>79.499661399566293</v>
      </c>
      <c r="H98" s="62">
        <f t="shared" si="44"/>
        <v>0</v>
      </c>
      <c r="I98" s="3">
        <f t="shared" si="32"/>
        <v>122</v>
      </c>
      <c r="J98" s="3">
        <f t="shared" si="39"/>
        <v>4551.9883250106141</v>
      </c>
      <c r="K98" s="3">
        <f t="shared" si="45"/>
        <v>0</v>
      </c>
      <c r="L98" s="45">
        <f t="shared" si="33"/>
        <v>200</v>
      </c>
      <c r="M98" s="46">
        <f t="shared" si="40"/>
        <v>8229.7378271510279</v>
      </c>
      <c r="N98" s="62">
        <f t="shared" si="46"/>
        <v>0</v>
      </c>
      <c r="O98" s="3">
        <f t="shared" si="34"/>
        <v>0</v>
      </c>
      <c r="P98" s="3">
        <f t="shared" si="41"/>
        <v>0</v>
      </c>
      <c r="Q98" s="3">
        <f t="shared" si="47"/>
        <v>0</v>
      </c>
      <c r="R98" s="45">
        <f t="shared" si="35"/>
        <v>0</v>
      </c>
      <c r="S98" s="46">
        <f t="shared" si="48"/>
        <v>0</v>
      </c>
      <c r="T98" s="62">
        <f t="shared" si="49"/>
        <v>0</v>
      </c>
      <c r="U98" s="3">
        <f t="shared" si="36"/>
        <v>0</v>
      </c>
      <c r="V98" s="3">
        <f t="shared" si="42"/>
        <v>0</v>
      </c>
      <c r="W98" s="3">
        <f t="shared" si="50"/>
        <v>0</v>
      </c>
      <c r="X98" s="45">
        <f t="shared" si="37"/>
        <v>0</v>
      </c>
      <c r="Y98" s="46">
        <f t="shared" si="43"/>
        <v>0</v>
      </c>
      <c r="Z98" s="62">
        <f t="shared" si="51"/>
        <v>0</v>
      </c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</row>
    <row r="99" spans="1:51" x14ac:dyDescent="0.25">
      <c r="A99" s="70"/>
      <c r="B99" s="43">
        <v>82</v>
      </c>
      <c r="C99" s="44">
        <f t="shared" si="38"/>
        <v>30</v>
      </c>
      <c r="D99" s="3">
        <f t="shared" si="52"/>
        <v>23.130106320552112</v>
      </c>
      <c r="E99" s="3"/>
      <c r="F99" s="45">
        <f t="shared" si="30"/>
        <v>45</v>
      </c>
      <c r="G99" s="46">
        <f t="shared" si="31"/>
        <v>34.695159480830505</v>
      </c>
      <c r="H99" s="62">
        <f t="shared" si="44"/>
        <v>0</v>
      </c>
      <c r="I99" s="3">
        <f t="shared" si="32"/>
        <v>122</v>
      </c>
      <c r="J99" s="3">
        <f t="shared" si="39"/>
        <v>4463.2132374481944</v>
      </c>
      <c r="K99" s="3">
        <f t="shared" si="45"/>
        <v>0</v>
      </c>
      <c r="L99" s="45">
        <f t="shared" si="33"/>
        <v>200</v>
      </c>
      <c r="M99" s="46">
        <f t="shared" si="40"/>
        <v>8110.0352054225386</v>
      </c>
      <c r="N99" s="62">
        <f t="shared" si="46"/>
        <v>0</v>
      </c>
      <c r="O99" s="3">
        <f t="shared" si="34"/>
        <v>0</v>
      </c>
      <c r="P99" s="3">
        <f t="shared" si="41"/>
        <v>0</v>
      </c>
      <c r="Q99" s="3">
        <f t="shared" si="47"/>
        <v>0</v>
      </c>
      <c r="R99" s="45">
        <f t="shared" si="35"/>
        <v>0</v>
      </c>
      <c r="S99" s="46">
        <f t="shared" si="48"/>
        <v>0</v>
      </c>
      <c r="T99" s="62">
        <f t="shared" si="49"/>
        <v>0</v>
      </c>
      <c r="U99" s="3">
        <f t="shared" si="36"/>
        <v>0</v>
      </c>
      <c r="V99" s="3">
        <f t="shared" si="42"/>
        <v>0</v>
      </c>
      <c r="W99" s="3">
        <f t="shared" si="50"/>
        <v>0</v>
      </c>
      <c r="X99" s="45">
        <f t="shared" si="37"/>
        <v>0</v>
      </c>
      <c r="Y99" s="46">
        <f t="shared" si="43"/>
        <v>0</v>
      </c>
      <c r="Z99" s="62">
        <f t="shared" si="51"/>
        <v>0</v>
      </c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</row>
    <row r="100" spans="1:51" x14ac:dyDescent="0.25">
      <c r="A100" s="70"/>
      <c r="B100" s="43">
        <v>83</v>
      </c>
      <c r="C100" s="44">
        <f t="shared" si="38"/>
        <v>23.130106320552112</v>
      </c>
      <c r="D100" s="3">
        <f t="shared" si="52"/>
        <v>0</v>
      </c>
      <c r="E100" s="3"/>
      <c r="F100" s="45">
        <f t="shared" si="30"/>
        <v>34.695159480830505</v>
      </c>
      <c r="G100" s="46">
        <f t="shared" si="31"/>
        <v>0</v>
      </c>
      <c r="H100" s="62">
        <f t="shared" si="44"/>
        <v>0</v>
      </c>
      <c r="I100" s="3">
        <f t="shared" si="32"/>
        <v>139.17473419861739</v>
      </c>
      <c r="J100" s="3">
        <f t="shared" si="39"/>
        <v>4356.4687920239494</v>
      </c>
      <c r="K100" s="3">
        <f t="shared" si="45"/>
        <v>0</v>
      </c>
      <c r="L100" s="45">
        <f t="shared" si="33"/>
        <v>200</v>
      </c>
      <c r="M100" s="46">
        <f t="shared" si="40"/>
        <v>7989.135557476764</v>
      </c>
      <c r="N100" s="62">
        <f t="shared" si="46"/>
        <v>0</v>
      </c>
      <c r="O100" s="3">
        <f t="shared" si="34"/>
        <v>0</v>
      </c>
      <c r="P100" s="3">
        <f t="shared" si="41"/>
        <v>0</v>
      </c>
      <c r="Q100" s="3">
        <f t="shared" si="47"/>
        <v>0</v>
      </c>
      <c r="R100" s="45">
        <f t="shared" si="35"/>
        <v>0</v>
      </c>
      <c r="S100" s="46">
        <f t="shared" si="48"/>
        <v>0</v>
      </c>
      <c r="T100" s="62">
        <f t="shared" si="49"/>
        <v>0</v>
      </c>
      <c r="U100" s="3">
        <f t="shared" si="36"/>
        <v>0</v>
      </c>
      <c r="V100" s="3">
        <f t="shared" si="42"/>
        <v>0</v>
      </c>
      <c r="W100" s="3">
        <f t="shared" si="50"/>
        <v>0</v>
      </c>
      <c r="X100" s="45">
        <f t="shared" si="37"/>
        <v>0</v>
      </c>
      <c r="Y100" s="46">
        <f t="shared" si="43"/>
        <v>0</v>
      </c>
      <c r="Z100" s="62">
        <f t="shared" si="51"/>
        <v>0</v>
      </c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</row>
    <row r="101" spans="1:51" s="52" customFormat="1" x14ac:dyDescent="0.25">
      <c r="A101" s="70"/>
      <c r="B101" s="47">
        <v>84</v>
      </c>
      <c r="C101" s="48">
        <f t="shared" si="38"/>
        <v>0</v>
      </c>
      <c r="D101" s="49">
        <f t="shared" si="52"/>
        <v>0</v>
      </c>
      <c r="E101" s="49"/>
      <c r="F101" s="50">
        <f t="shared" si="30"/>
        <v>0</v>
      </c>
      <c r="G101" s="51">
        <f t="shared" si="31"/>
        <v>0</v>
      </c>
      <c r="H101" s="49">
        <f t="shared" si="44"/>
        <v>45</v>
      </c>
      <c r="I101" s="49">
        <f t="shared" si="32"/>
        <v>197</v>
      </c>
      <c r="J101" s="49">
        <f t="shared" si="39"/>
        <v>4190.6648079641291</v>
      </c>
      <c r="K101" s="49">
        <f t="shared" si="45"/>
        <v>0</v>
      </c>
      <c r="L101" s="50">
        <f t="shared" si="33"/>
        <v>200</v>
      </c>
      <c r="M101" s="51">
        <f t="shared" si="40"/>
        <v>7867.0269130515317</v>
      </c>
      <c r="N101" s="49">
        <f t="shared" si="46"/>
        <v>0</v>
      </c>
      <c r="O101" s="49">
        <f t="shared" si="34"/>
        <v>0</v>
      </c>
      <c r="P101" s="49">
        <f t="shared" si="41"/>
        <v>0</v>
      </c>
      <c r="Q101" s="49">
        <f t="shared" si="47"/>
        <v>0</v>
      </c>
      <c r="R101" s="50">
        <f t="shared" si="35"/>
        <v>0</v>
      </c>
      <c r="S101" s="51">
        <f t="shared" si="48"/>
        <v>0</v>
      </c>
      <c r="T101" s="49">
        <f t="shared" si="49"/>
        <v>0</v>
      </c>
      <c r="U101" s="49">
        <f t="shared" si="36"/>
        <v>0</v>
      </c>
      <c r="V101" s="49">
        <f t="shared" si="42"/>
        <v>0</v>
      </c>
      <c r="W101" s="49">
        <f t="shared" si="50"/>
        <v>0</v>
      </c>
      <c r="X101" s="50">
        <f t="shared" si="37"/>
        <v>0</v>
      </c>
      <c r="Y101" s="51">
        <f t="shared" si="43"/>
        <v>0</v>
      </c>
      <c r="Z101" s="49">
        <f t="shared" si="51"/>
        <v>0</v>
      </c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</row>
    <row r="102" spans="1:51" x14ac:dyDescent="0.25">
      <c r="A102" s="70"/>
      <c r="B102" s="43">
        <v>85</v>
      </c>
      <c r="C102" s="44">
        <f t="shared" si="38"/>
        <v>0</v>
      </c>
      <c r="D102" s="3">
        <f t="shared" si="52"/>
        <v>0</v>
      </c>
      <c r="E102" s="3"/>
      <c r="F102" s="45">
        <f t="shared" si="30"/>
        <v>0</v>
      </c>
      <c r="G102" s="46">
        <f t="shared" si="31"/>
        <v>0</v>
      </c>
      <c r="H102" s="62">
        <f t="shared" si="44"/>
        <v>45</v>
      </c>
      <c r="I102" s="3">
        <f t="shared" si="32"/>
        <v>197</v>
      </c>
      <c r="J102" s="3">
        <f t="shared" si="39"/>
        <v>4023.6172940238603</v>
      </c>
      <c r="K102" s="3">
        <f t="shared" si="45"/>
        <v>0</v>
      </c>
      <c r="L102" s="45">
        <f t="shared" si="33"/>
        <v>200</v>
      </c>
      <c r="M102" s="46">
        <f t="shared" si="40"/>
        <v>7743.6971821820471</v>
      </c>
      <c r="N102" s="62">
        <f t="shared" si="46"/>
        <v>0</v>
      </c>
      <c r="O102" s="3">
        <f t="shared" si="34"/>
        <v>0</v>
      </c>
      <c r="P102" s="3">
        <f t="shared" si="41"/>
        <v>0</v>
      </c>
      <c r="Q102" s="3">
        <f t="shared" si="47"/>
        <v>0</v>
      </c>
      <c r="R102" s="45">
        <f t="shared" si="35"/>
        <v>0</v>
      </c>
      <c r="S102" s="46">
        <f t="shared" si="48"/>
        <v>0</v>
      </c>
      <c r="T102" s="62">
        <f t="shared" si="49"/>
        <v>0</v>
      </c>
      <c r="U102" s="3">
        <f t="shared" si="36"/>
        <v>0</v>
      </c>
      <c r="V102" s="3">
        <f t="shared" si="42"/>
        <v>0</v>
      </c>
      <c r="W102" s="3">
        <f t="shared" si="50"/>
        <v>0</v>
      </c>
      <c r="X102" s="45">
        <f t="shared" si="37"/>
        <v>0</v>
      </c>
      <c r="Y102" s="46">
        <f t="shared" si="43"/>
        <v>0</v>
      </c>
      <c r="Z102" s="62">
        <f t="shared" si="51"/>
        <v>0</v>
      </c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</row>
    <row r="103" spans="1:51" x14ac:dyDescent="0.25">
      <c r="A103" s="70"/>
      <c r="B103" s="43">
        <v>86</v>
      </c>
      <c r="C103" s="44">
        <f t="shared" si="38"/>
        <v>0</v>
      </c>
      <c r="D103" s="3">
        <f t="shared" si="52"/>
        <v>0</v>
      </c>
      <c r="E103" s="3"/>
      <c r="F103" s="45">
        <f t="shared" si="30"/>
        <v>0</v>
      </c>
      <c r="G103" s="46">
        <f t="shared" si="31"/>
        <v>0</v>
      </c>
      <c r="H103" s="62">
        <f t="shared" si="44"/>
        <v>45</v>
      </c>
      <c r="I103" s="3">
        <f t="shared" si="32"/>
        <v>197</v>
      </c>
      <c r="J103" s="3">
        <f t="shared" si="39"/>
        <v>3855.3169237290394</v>
      </c>
      <c r="K103" s="3">
        <f t="shared" si="45"/>
        <v>0</v>
      </c>
      <c r="L103" s="45">
        <f t="shared" si="33"/>
        <v>200</v>
      </c>
      <c r="M103" s="46">
        <f t="shared" si="40"/>
        <v>7619.1341540038675</v>
      </c>
      <c r="N103" s="62">
        <f t="shared" si="46"/>
        <v>0</v>
      </c>
      <c r="O103" s="3">
        <f t="shared" si="34"/>
        <v>0</v>
      </c>
      <c r="P103" s="3">
        <f t="shared" si="41"/>
        <v>0</v>
      </c>
      <c r="Q103" s="3">
        <f t="shared" si="47"/>
        <v>0</v>
      </c>
      <c r="R103" s="45">
        <f t="shared" si="35"/>
        <v>0</v>
      </c>
      <c r="S103" s="46">
        <f t="shared" si="48"/>
        <v>0</v>
      </c>
      <c r="T103" s="62">
        <f t="shared" si="49"/>
        <v>0</v>
      </c>
      <c r="U103" s="3">
        <f t="shared" si="36"/>
        <v>0</v>
      </c>
      <c r="V103" s="3">
        <f t="shared" si="42"/>
        <v>0</v>
      </c>
      <c r="W103" s="3">
        <f t="shared" si="50"/>
        <v>0</v>
      </c>
      <c r="X103" s="45">
        <f t="shared" si="37"/>
        <v>0</v>
      </c>
      <c r="Y103" s="46">
        <f t="shared" si="43"/>
        <v>0</v>
      </c>
      <c r="Z103" s="62">
        <f t="shared" si="51"/>
        <v>0</v>
      </c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</row>
    <row r="104" spans="1:51" x14ac:dyDescent="0.25">
      <c r="A104" s="70"/>
      <c r="B104" s="43">
        <v>87</v>
      </c>
      <c r="C104" s="44">
        <f t="shared" si="38"/>
        <v>0</v>
      </c>
      <c r="D104" s="3">
        <f t="shared" si="52"/>
        <v>0</v>
      </c>
      <c r="E104" s="3"/>
      <c r="F104" s="45">
        <f t="shared" si="30"/>
        <v>0</v>
      </c>
      <c r="G104" s="46">
        <f t="shared" si="31"/>
        <v>0</v>
      </c>
      <c r="H104" s="62">
        <f t="shared" si="44"/>
        <v>45</v>
      </c>
      <c r="I104" s="3">
        <f t="shared" si="32"/>
        <v>197</v>
      </c>
      <c r="J104" s="3">
        <f t="shared" si="39"/>
        <v>3685.7543006570077</v>
      </c>
      <c r="K104" s="3">
        <f t="shared" si="45"/>
        <v>0</v>
      </c>
      <c r="L104" s="45">
        <f t="shared" si="33"/>
        <v>200</v>
      </c>
      <c r="M104" s="46">
        <f t="shared" si="40"/>
        <v>7493.3254955439061</v>
      </c>
      <c r="N104" s="62">
        <f t="shared" si="46"/>
        <v>0</v>
      </c>
      <c r="O104" s="3">
        <f t="shared" si="34"/>
        <v>0</v>
      </c>
      <c r="P104" s="3">
        <f t="shared" si="41"/>
        <v>0</v>
      </c>
      <c r="Q104" s="3">
        <f t="shared" si="47"/>
        <v>0</v>
      </c>
      <c r="R104" s="45">
        <f t="shared" si="35"/>
        <v>0</v>
      </c>
      <c r="S104" s="46">
        <f t="shared" si="48"/>
        <v>0</v>
      </c>
      <c r="T104" s="62">
        <f t="shared" si="49"/>
        <v>0</v>
      </c>
      <c r="U104" s="3">
        <f t="shared" si="36"/>
        <v>0</v>
      </c>
      <c r="V104" s="3">
        <f t="shared" si="42"/>
        <v>0</v>
      </c>
      <c r="W104" s="3">
        <f t="shared" si="50"/>
        <v>0</v>
      </c>
      <c r="X104" s="45">
        <f t="shared" si="37"/>
        <v>0</v>
      </c>
      <c r="Y104" s="46">
        <f t="shared" si="43"/>
        <v>0</v>
      </c>
      <c r="Z104" s="62">
        <f t="shared" si="51"/>
        <v>0</v>
      </c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</row>
    <row r="105" spans="1:51" x14ac:dyDescent="0.25">
      <c r="A105" s="70"/>
      <c r="B105" s="43">
        <v>88</v>
      </c>
      <c r="C105" s="44">
        <f t="shared" si="38"/>
        <v>0</v>
      </c>
      <c r="D105" s="3">
        <f t="shared" si="52"/>
        <v>0</v>
      </c>
      <c r="E105" s="3"/>
      <c r="F105" s="45">
        <f t="shared" si="30"/>
        <v>0</v>
      </c>
      <c r="G105" s="46">
        <f t="shared" si="31"/>
        <v>0</v>
      </c>
      <c r="H105" s="62">
        <f t="shared" si="44"/>
        <v>45</v>
      </c>
      <c r="I105" s="3">
        <f t="shared" si="32"/>
        <v>197</v>
      </c>
      <c r="J105" s="3">
        <f t="shared" si="39"/>
        <v>3514.9199579119354</v>
      </c>
      <c r="K105" s="3">
        <f t="shared" si="45"/>
        <v>0</v>
      </c>
      <c r="L105" s="45">
        <f t="shared" si="33"/>
        <v>200</v>
      </c>
      <c r="M105" s="46">
        <f t="shared" si="40"/>
        <v>7366.2587504993453</v>
      </c>
      <c r="N105" s="62">
        <f t="shared" si="46"/>
        <v>0</v>
      </c>
      <c r="O105" s="3">
        <f t="shared" si="34"/>
        <v>0</v>
      </c>
      <c r="P105" s="3">
        <f t="shared" si="41"/>
        <v>0</v>
      </c>
      <c r="Q105" s="3">
        <f t="shared" si="47"/>
        <v>0</v>
      </c>
      <c r="R105" s="45">
        <f t="shared" si="35"/>
        <v>0</v>
      </c>
      <c r="S105" s="46">
        <f t="shared" si="48"/>
        <v>0</v>
      </c>
      <c r="T105" s="62">
        <f t="shared" si="49"/>
        <v>0</v>
      </c>
      <c r="U105" s="3">
        <f t="shared" si="36"/>
        <v>0</v>
      </c>
      <c r="V105" s="3">
        <f t="shared" si="42"/>
        <v>0</v>
      </c>
      <c r="W105" s="3">
        <f t="shared" si="50"/>
        <v>0</v>
      </c>
      <c r="X105" s="45">
        <f t="shared" si="37"/>
        <v>0</v>
      </c>
      <c r="Y105" s="46">
        <f t="shared" si="43"/>
        <v>0</v>
      </c>
      <c r="Z105" s="62">
        <f t="shared" si="51"/>
        <v>0</v>
      </c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</row>
    <row r="106" spans="1:51" x14ac:dyDescent="0.25">
      <c r="A106" s="70"/>
      <c r="B106" s="43">
        <v>89</v>
      </c>
      <c r="C106" s="44">
        <f t="shared" si="38"/>
        <v>0</v>
      </c>
      <c r="D106" s="3">
        <f t="shared" si="52"/>
        <v>0</v>
      </c>
      <c r="E106" s="3"/>
      <c r="F106" s="45">
        <f t="shared" si="30"/>
        <v>0</v>
      </c>
      <c r="G106" s="46">
        <f t="shared" si="31"/>
        <v>0</v>
      </c>
      <c r="H106" s="62">
        <f t="shared" si="44"/>
        <v>45</v>
      </c>
      <c r="I106" s="3">
        <f t="shared" si="32"/>
        <v>197</v>
      </c>
      <c r="J106" s="3">
        <f t="shared" si="39"/>
        <v>3342.8043575962752</v>
      </c>
      <c r="K106" s="3">
        <f t="shared" si="45"/>
        <v>0</v>
      </c>
      <c r="L106" s="45">
        <f t="shared" si="33"/>
        <v>200</v>
      </c>
      <c r="M106" s="46">
        <f t="shared" si="40"/>
        <v>7237.9213380043384</v>
      </c>
      <c r="N106" s="62">
        <f t="shared" si="46"/>
        <v>0</v>
      </c>
      <c r="O106" s="3">
        <f t="shared" si="34"/>
        <v>0</v>
      </c>
      <c r="P106" s="3">
        <f t="shared" si="41"/>
        <v>0</v>
      </c>
      <c r="Q106" s="3">
        <f t="shared" si="47"/>
        <v>0</v>
      </c>
      <c r="R106" s="45">
        <f t="shared" si="35"/>
        <v>0</v>
      </c>
      <c r="S106" s="46">
        <f t="shared" si="48"/>
        <v>0</v>
      </c>
      <c r="T106" s="62">
        <f t="shared" si="49"/>
        <v>0</v>
      </c>
      <c r="U106" s="3">
        <f t="shared" si="36"/>
        <v>0</v>
      </c>
      <c r="V106" s="3">
        <f t="shared" si="42"/>
        <v>0</v>
      </c>
      <c r="W106" s="3">
        <f t="shared" si="50"/>
        <v>0</v>
      </c>
      <c r="X106" s="45">
        <f t="shared" si="37"/>
        <v>0</v>
      </c>
      <c r="Y106" s="46">
        <f t="shared" si="43"/>
        <v>0</v>
      </c>
      <c r="Z106" s="62">
        <f t="shared" si="51"/>
        <v>0</v>
      </c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</row>
    <row r="107" spans="1:51" x14ac:dyDescent="0.25">
      <c r="A107" s="70"/>
      <c r="B107" s="43">
        <v>90</v>
      </c>
      <c r="C107" s="44">
        <f t="shared" si="38"/>
        <v>0</v>
      </c>
      <c r="D107" s="3">
        <f t="shared" si="52"/>
        <v>0</v>
      </c>
      <c r="E107" s="3"/>
      <c r="F107" s="45">
        <f t="shared" si="30"/>
        <v>0</v>
      </c>
      <c r="G107" s="46">
        <f t="shared" si="31"/>
        <v>0</v>
      </c>
      <c r="H107" s="62">
        <f t="shared" si="44"/>
        <v>45</v>
      </c>
      <c r="I107" s="3">
        <f t="shared" si="32"/>
        <v>197</v>
      </c>
      <c r="J107" s="3">
        <f t="shared" si="39"/>
        <v>3169.3978902782474</v>
      </c>
      <c r="K107" s="3">
        <f t="shared" si="45"/>
        <v>0</v>
      </c>
      <c r="L107" s="45">
        <f t="shared" si="33"/>
        <v>200</v>
      </c>
      <c r="M107" s="46">
        <f t="shared" si="40"/>
        <v>7108.3005513843818</v>
      </c>
      <c r="N107" s="62">
        <f t="shared" si="46"/>
        <v>0</v>
      </c>
      <c r="O107" s="3">
        <f t="shared" si="34"/>
        <v>0</v>
      </c>
      <c r="P107" s="3">
        <f t="shared" si="41"/>
        <v>0</v>
      </c>
      <c r="Q107" s="3">
        <f t="shared" si="47"/>
        <v>0</v>
      </c>
      <c r="R107" s="45">
        <f t="shared" si="35"/>
        <v>0</v>
      </c>
      <c r="S107" s="46">
        <f t="shared" si="48"/>
        <v>0</v>
      </c>
      <c r="T107" s="62">
        <f t="shared" si="49"/>
        <v>0</v>
      </c>
      <c r="U107" s="3">
        <f t="shared" si="36"/>
        <v>0</v>
      </c>
      <c r="V107" s="3">
        <f t="shared" si="42"/>
        <v>0</v>
      </c>
      <c r="W107" s="3">
        <f t="shared" si="50"/>
        <v>0</v>
      </c>
      <c r="X107" s="45">
        <f t="shared" si="37"/>
        <v>0</v>
      </c>
      <c r="Y107" s="46">
        <f t="shared" si="43"/>
        <v>0</v>
      </c>
      <c r="Z107" s="62">
        <f t="shared" si="51"/>
        <v>0</v>
      </c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</row>
    <row r="108" spans="1:51" x14ac:dyDescent="0.25">
      <c r="A108" s="70"/>
      <c r="B108" s="43">
        <v>91</v>
      </c>
      <c r="C108" s="44">
        <f t="shared" si="38"/>
        <v>0</v>
      </c>
      <c r="D108" s="3">
        <f t="shared" si="52"/>
        <v>0</v>
      </c>
      <c r="E108" s="3"/>
      <c r="F108" s="45">
        <f t="shared" si="30"/>
        <v>0</v>
      </c>
      <c r="G108" s="46">
        <f t="shared" si="31"/>
        <v>0</v>
      </c>
      <c r="H108" s="62">
        <f t="shared" si="44"/>
        <v>45</v>
      </c>
      <c r="I108" s="3">
        <f t="shared" si="32"/>
        <v>197</v>
      </c>
      <c r="J108" s="3">
        <f t="shared" si="39"/>
        <v>2994.6908744553343</v>
      </c>
      <c r="K108" s="3">
        <f t="shared" si="45"/>
        <v>0</v>
      </c>
      <c r="L108" s="45">
        <f t="shared" si="33"/>
        <v>200</v>
      </c>
      <c r="M108" s="46">
        <f t="shared" si="40"/>
        <v>6977.3835568982258</v>
      </c>
      <c r="N108" s="62">
        <f t="shared" si="46"/>
        <v>0</v>
      </c>
      <c r="O108" s="3">
        <f t="shared" si="34"/>
        <v>0</v>
      </c>
      <c r="P108" s="3">
        <f t="shared" si="41"/>
        <v>0</v>
      </c>
      <c r="Q108" s="3">
        <f t="shared" si="47"/>
        <v>0</v>
      </c>
      <c r="R108" s="45">
        <f t="shared" si="35"/>
        <v>0</v>
      </c>
      <c r="S108" s="46">
        <f t="shared" si="48"/>
        <v>0</v>
      </c>
      <c r="T108" s="62">
        <f t="shared" si="49"/>
        <v>0</v>
      </c>
      <c r="U108" s="3">
        <f t="shared" si="36"/>
        <v>0</v>
      </c>
      <c r="V108" s="3">
        <f t="shared" si="42"/>
        <v>0</v>
      </c>
      <c r="W108" s="3">
        <f t="shared" si="50"/>
        <v>0</v>
      </c>
      <c r="X108" s="45">
        <f t="shared" si="37"/>
        <v>0</v>
      </c>
      <c r="Y108" s="46">
        <f t="shared" si="43"/>
        <v>0</v>
      </c>
      <c r="Z108" s="62">
        <f t="shared" si="51"/>
        <v>0</v>
      </c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</row>
    <row r="109" spans="1:51" x14ac:dyDescent="0.25">
      <c r="A109" s="70"/>
      <c r="B109" s="43">
        <v>92</v>
      </c>
      <c r="C109" s="44">
        <f t="shared" si="38"/>
        <v>0</v>
      </c>
      <c r="D109" s="3">
        <f t="shared" si="52"/>
        <v>0</v>
      </c>
      <c r="E109" s="3"/>
      <c r="F109" s="45">
        <f t="shared" si="30"/>
        <v>0</v>
      </c>
      <c r="G109" s="46">
        <f t="shared" si="31"/>
        <v>0</v>
      </c>
      <c r="H109" s="62">
        <f t="shared" si="44"/>
        <v>45</v>
      </c>
      <c r="I109" s="3">
        <f t="shared" si="32"/>
        <v>197</v>
      </c>
      <c r="J109" s="3">
        <f t="shared" si="39"/>
        <v>2818.6735560137495</v>
      </c>
      <c r="K109" s="3">
        <f t="shared" si="45"/>
        <v>0</v>
      </c>
      <c r="L109" s="45">
        <f t="shared" si="33"/>
        <v>200</v>
      </c>
      <c r="M109" s="46">
        <f t="shared" si="40"/>
        <v>6845.1573924672084</v>
      </c>
      <c r="N109" s="62">
        <f t="shared" si="46"/>
        <v>0</v>
      </c>
      <c r="O109" s="3">
        <f t="shared" si="34"/>
        <v>0</v>
      </c>
      <c r="P109" s="3">
        <f t="shared" si="41"/>
        <v>0</v>
      </c>
      <c r="Q109" s="3">
        <f t="shared" si="47"/>
        <v>0</v>
      </c>
      <c r="R109" s="45">
        <f t="shared" si="35"/>
        <v>0</v>
      </c>
      <c r="S109" s="46">
        <f t="shared" si="48"/>
        <v>0</v>
      </c>
      <c r="T109" s="62">
        <f t="shared" si="49"/>
        <v>0</v>
      </c>
      <c r="U109" s="3">
        <f t="shared" si="36"/>
        <v>0</v>
      </c>
      <c r="V109" s="3">
        <f t="shared" si="42"/>
        <v>0</v>
      </c>
      <c r="W109" s="3">
        <f t="shared" si="50"/>
        <v>0</v>
      </c>
      <c r="X109" s="45">
        <f t="shared" si="37"/>
        <v>0</v>
      </c>
      <c r="Y109" s="46">
        <f t="shared" si="43"/>
        <v>0</v>
      </c>
      <c r="Z109" s="62">
        <f t="shared" si="51"/>
        <v>0</v>
      </c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</row>
    <row r="110" spans="1:51" x14ac:dyDescent="0.25">
      <c r="A110" s="70"/>
      <c r="B110" s="43">
        <v>93</v>
      </c>
      <c r="C110" s="44">
        <f t="shared" si="38"/>
        <v>0</v>
      </c>
      <c r="D110" s="3">
        <f t="shared" si="52"/>
        <v>0</v>
      </c>
      <c r="E110" s="3"/>
      <c r="F110" s="45">
        <f t="shared" si="30"/>
        <v>0</v>
      </c>
      <c r="G110" s="46">
        <f t="shared" si="31"/>
        <v>0</v>
      </c>
      <c r="H110" s="62">
        <f t="shared" si="44"/>
        <v>45</v>
      </c>
      <c r="I110" s="3">
        <f t="shared" si="32"/>
        <v>197</v>
      </c>
      <c r="J110" s="3">
        <f t="shared" si="39"/>
        <v>2641.3361076838528</v>
      </c>
      <c r="K110" s="3">
        <f t="shared" si="45"/>
        <v>0</v>
      </c>
      <c r="L110" s="45">
        <f t="shared" si="33"/>
        <v>200</v>
      </c>
      <c r="M110" s="46">
        <f t="shared" si="40"/>
        <v>6711.6089663918801</v>
      </c>
      <c r="N110" s="62">
        <f t="shared" si="46"/>
        <v>0</v>
      </c>
      <c r="O110" s="3">
        <f t="shared" si="34"/>
        <v>0</v>
      </c>
      <c r="P110" s="3">
        <f t="shared" si="41"/>
        <v>0</v>
      </c>
      <c r="Q110" s="3">
        <f t="shared" si="47"/>
        <v>0</v>
      </c>
      <c r="R110" s="45">
        <f t="shared" si="35"/>
        <v>0</v>
      </c>
      <c r="S110" s="46">
        <f t="shared" si="48"/>
        <v>0</v>
      </c>
      <c r="T110" s="62">
        <f t="shared" si="49"/>
        <v>0</v>
      </c>
      <c r="U110" s="3">
        <f t="shared" si="36"/>
        <v>0</v>
      </c>
      <c r="V110" s="3">
        <f t="shared" si="42"/>
        <v>0</v>
      </c>
      <c r="W110" s="3">
        <f t="shared" si="50"/>
        <v>0</v>
      </c>
      <c r="X110" s="45">
        <f t="shared" si="37"/>
        <v>0</v>
      </c>
      <c r="Y110" s="46">
        <f t="shared" si="43"/>
        <v>0</v>
      </c>
      <c r="Z110" s="62">
        <f t="shared" si="51"/>
        <v>0</v>
      </c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</row>
    <row r="111" spans="1:51" x14ac:dyDescent="0.25">
      <c r="A111" s="70"/>
      <c r="B111" s="43">
        <v>94</v>
      </c>
      <c r="C111" s="44">
        <f t="shared" si="38"/>
        <v>0</v>
      </c>
      <c r="D111" s="3">
        <f t="shared" si="52"/>
        <v>0</v>
      </c>
      <c r="E111" s="3"/>
      <c r="F111" s="45">
        <f t="shared" si="30"/>
        <v>0</v>
      </c>
      <c r="G111" s="46">
        <f t="shared" si="31"/>
        <v>0</v>
      </c>
      <c r="H111" s="62">
        <f t="shared" si="44"/>
        <v>45</v>
      </c>
      <c r="I111" s="3">
        <f t="shared" si="32"/>
        <v>197</v>
      </c>
      <c r="J111" s="3">
        <f t="shared" si="39"/>
        <v>2462.6686284914817</v>
      </c>
      <c r="K111" s="3">
        <f t="shared" si="45"/>
        <v>0</v>
      </c>
      <c r="L111" s="45">
        <f t="shared" si="33"/>
        <v>200</v>
      </c>
      <c r="M111" s="46">
        <f t="shared" si="40"/>
        <v>6576.7250560557986</v>
      </c>
      <c r="N111" s="62">
        <f t="shared" si="46"/>
        <v>0</v>
      </c>
      <c r="O111" s="3">
        <f t="shared" si="34"/>
        <v>0</v>
      </c>
      <c r="P111" s="3">
        <f t="shared" si="41"/>
        <v>0</v>
      </c>
      <c r="Q111" s="3">
        <f t="shared" si="47"/>
        <v>0</v>
      </c>
      <c r="R111" s="45">
        <f t="shared" si="35"/>
        <v>0</v>
      </c>
      <c r="S111" s="46">
        <f t="shared" si="48"/>
        <v>0</v>
      </c>
      <c r="T111" s="62">
        <f t="shared" si="49"/>
        <v>0</v>
      </c>
      <c r="U111" s="3">
        <f t="shared" si="36"/>
        <v>0</v>
      </c>
      <c r="V111" s="3">
        <f t="shared" si="42"/>
        <v>0</v>
      </c>
      <c r="W111" s="3">
        <f t="shared" si="50"/>
        <v>0</v>
      </c>
      <c r="X111" s="45">
        <f t="shared" si="37"/>
        <v>0</v>
      </c>
      <c r="Y111" s="46">
        <f t="shared" si="43"/>
        <v>0</v>
      </c>
      <c r="Z111" s="62">
        <f t="shared" si="51"/>
        <v>0</v>
      </c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</row>
    <row r="112" spans="1:51" x14ac:dyDescent="0.25">
      <c r="A112" s="70"/>
      <c r="B112" s="43">
        <v>95</v>
      </c>
      <c r="C112" s="44">
        <f t="shared" si="38"/>
        <v>0</v>
      </c>
      <c r="D112" s="3">
        <f t="shared" si="52"/>
        <v>0</v>
      </c>
      <c r="E112" s="3"/>
      <c r="F112" s="45">
        <f t="shared" si="30"/>
        <v>0</v>
      </c>
      <c r="G112" s="46">
        <f t="shared" si="31"/>
        <v>0</v>
      </c>
      <c r="H112" s="62">
        <f t="shared" si="44"/>
        <v>45</v>
      </c>
      <c r="I112" s="3">
        <f t="shared" si="32"/>
        <v>197</v>
      </c>
      <c r="J112" s="3">
        <f t="shared" si="39"/>
        <v>2282.6611432051682</v>
      </c>
      <c r="K112" s="3">
        <f t="shared" si="45"/>
        <v>0</v>
      </c>
      <c r="L112" s="45">
        <f t="shared" si="33"/>
        <v>200</v>
      </c>
      <c r="M112" s="46">
        <f t="shared" si="40"/>
        <v>6440.4923066163565</v>
      </c>
      <c r="N112" s="62">
        <f t="shared" si="46"/>
        <v>0</v>
      </c>
      <c r="O112" s="3">
        <f t="shared" si="34"/>
        <v>0</v>
      </c>
      <c r="P112" s="3">
        <f t="shared" si="41"/>
        <v>0</v>
      </c>
      <c r="Q112" s="3">
        <f t="shared" si="47"/>
        <v>0</v>
      </c>
      <c r="R112" s="45">
        <f t="shared" si="35"/>
        <v>0</v>
      </c>
      <c r="S112" s="46">
        <f t="shared" si="48"/>
        <v>0</v>
      </c>
      <c r="T112" s="62">
        <f t="shared" si="49"/>
        <v>0</v>
      </c>
      <c r="U112" s="3">
        <f t="shared" si="36"/>
        <v>0</v>
      </c>
      <c r="V112" s="3">
        <f t="shared" si="42"/>
        <v>0</v>
      </c>
      <c r="W112" s="3">
        <f t="shared" si="50"/>
        <v>0</v>
      </c>
      <c r="X112" s="45">
        <f t="shared" si="37"/>
        <v>0</v>
      </c>
      <c r="Y112" s="46">
        <f t="shared" si="43"/>
        <v>0</v>
      </c>
      <c r="Z112" s="62">
        <f t="shared" si="51"/>
        <v>0</v>
      </c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</row>
    <row r="113" spans="1:51" s="52" customFormat="1" x14ac:dyDescent="0.25">
      <c r="A113" s="70"/>
      <c r="B113" s="47">
        <v>96</v>
      </c>
      <c r="C113" s="48">
        <f t="shared" si="38"/>
        <v>0</v>
      </c>
      <c r="D113" s="49">
        <f t="shared" si="52"/>
        <v>0</v>
      </c>
      <c r="E113" s="49"/>
      <c r="F113" s="50">
        <f t="shared" si="30"/>
        <v>0</v>
      </c>
      <c r="G113" s="51">
        <f t="shared" si="31"/>
        <v>0</v>
      </c>
      <c r="H113" s="49">
        <f t="shared" si="44"/>
        <v>45</v>
      </c>
      <c r="I113" s="49">
        <f t="shared" si="32"/>
        <v>197</v>
      </c>
      <c r="J113" s="49">
        <f t="shared" si="39"/>
        <v>2101.3036017792069</v>
      </c>
      <c r="K113" s="49">
        <f t="shared" si="45"/>
        <v>0</v>
      </c>
      <c r="L113" s="50">
        <f t="shared" si="33"/>
        <v>200</v>
      </c>
      <c r="M113" s="51">
        <f t="shared" si="40"/>
        <v>6302.8972296825204</v>
      </c>
      <c r="N113" s="49">
        <f t="shared" si="46"/>
        <v>0</v>
      </c>
      <c r="O113" s="49">
        <f t="shared" si="34"/>
        <v>0</v>
      </c>
      <c r="P113" s="49">
        <f t="shared" si="41"/>
        <v>0</v>
      </c>
      <c r="Q113" s="49">
        <f t="shared" si="47"/>
        <v>0</v>
      </c>
      <c r="R113" s="50">
        <f t="shared" si="35"/>
        <v>0</v>
      </c>
      <c r="S113" s="51">
        <f t="shared" si="48"/>
        <v>0</v>
      </c>
      <c r="T113" s="49">
        <f t="shared" si="49"/>
        <v>0</v>
      </c>
      <c r="U113" s="49">
        <f t="shared" si="36"/>
        <v>0</v>
      </c>
      <c r="V113" s="49">
        <f t="shared" si="42"/>
        <v>0</v>
      </c>
      <c r="W113" s="49">
        <f t="shared" si="50"/>
        <v>0</v>
      </c>
      <c r="X113" s="50">
        <f t="shared" si="37"/>
        <v>0</v>
      </c>
      <c r="Y113" s="51">
        <f t="shared" si="43"/>
        <v>0</v>
      </c>
      <c r="Z113" s="49">
        <f t="shared" si="51"/>
        <v>0</v>
      </c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</row>
    <row r="114" spans="1:51" x14ac:dyDescent="0.25">
      <c r="A114" s="70"/>
      <c r="B114" s="43">
        <v>97</v>
      </c>
      <c r="C114" s="44">
        <f t="shared" si="38"/>
        <v>0</v>
      </c>
      <c r="D114" s="3">
        <f t="shared" si="52"/>
        <v>0</v>
      </c>
      <c r="E114" s="3"/>
      <c r="F114" s="45">
        <f t="shared" si="30"/>
        <v>0</v>
      </c>
      <c r="G114" s="46">
        <f t="shared" si="31"/>
        <v>0</v>
      </c>
      <c r="H114" s="62">
        <f t="shared" si="44"/>
        <v>45</v>
      </c>
      <c r="I114" s="3">
        <f t="shared" si="32"/>
        <v>197</v>
      </c>
      <c r="J114" s="3">
        <f t="shared" si="39"/>
        <v>1918.5858787925511</v>
      </c>
      <c r="K114" s="3">
        <f t="shared" si="45"/>
        <v>0</v>
      </c>
      <c r="L114" s="45">
        <f t="shared" si="33"/>
        <v>200</v>
      </c>
      <c r="M114" s="46">
        <f t="shared" si="40"/>
        <v>6163.9262019793459</v>
      </c>
      <c r="N114" s="62">
        <f t="shared" si="46"/>
        <v>0</v>
      </c>
      <c r="O114" s="3">
        <f t="shared" si="34"/>
        <v>0</v>
      </c>
      <c r="P114" s="3">
        <f t="shared" si="41"/>
        <v>0</v>
      </c>
      <c r="Q114" s="3">
        <f t="shared" si="47"/>
        <v>0</v>
      </c>
      <c r="R114" s="45">
        <f t="shared" si="35"/>
        <v>0</v>
      </c>
      <c r="S114" s="46">
        <f t="shared" si="48"/>
        <v>0</v>
      </c>
      <c r="T114" s="62">
        <f t="shared" si="49"/>
        <v>0</v>
      </c>
      <c r="U114" s="3">
        <f t="shared" si="36"/>
        <v>0</v>
      </c>
      <c r="V114" s="3">
        <f t="shared" si="42"/>
        <v>0</v>
      </c>
      <c r="W114" s="3">
        <f t="shared" si="50"/>
        <v>0</v>
      </c>
      <c r="X114" s="45">
        <f t="shared" si="37"/>
        <v>0</v>
      </c>
      <c r="Y114" s="46">
        <f t="shared" si="43"/>
        <v>0</v>
      </c>
      <c r="Z114" s="62">
        <f t="shared" si="51"/>
        <v>0</v>
      </c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</row>
    <row r="115" spans="1:51" x14ac:dyDescent="0.25">
      <c r="A115" s="70"/>
      <c r="B115" s="43">
        <v>98</v>
      </c>
      <c r="C115" s="44">
        <f t="shared" si="38"/>
        <v>0</v>
      </c>
      <c r="D115" s="3">
        <f t="shared" si="52"/>
        <v>0</v>
      </c>
      <c r="E115" s="3"/>
      <c r="F115" s="45">
        <f t="shared" ref="F115:F137" si="53">IF(AND(((G114-$M$3+C115-G$14-D$14-SUM(K115,N115,Q115,T115,W115,Z115))&lt;=0),D115=0),G114,IF(D115=0,$M$3-C115+G$14+D$14+SUM(K115,N115,Q115,T115,W115,Z115),G$14))</f>
        <v>0</v>
      </c>
      <c r="G115" s="46">
        <f t="shared" si="31"/>
        <v>0</v>
      </c>
      <c r="H115" s="62">
        <f t="shared" si="44"/>
        <v>45</v>
      </c>
      <c r="I115" s="3">
        <f t="shared" ref="I115:I137" si="54">IF(AND(((J114-$M$3+F115+C115-J$14-G$14-D$14-SUM(N115,Q115,T115,W115,Z115))&lt;=0),G115+D115=0),J114,IF(J$14&gt;=J114,J114,IF(AND(G115=0,D115=0),$M$3-F115-C115+J$14+G$14+D$14+SUM(N115,Q115,T115,W115,Z115),J$14)))</f>
        <v>197</v>
      </c>
      <c r="J115" s="3">
        <f t="shared" si="39"/>
        <v>1734.4977728834954</v>
      </c>
      <c r="K115" s="3">
        <f t="shared" si="45"/>
        <v>0</v>
      </c>
      <c r="L115" s="45">
        <f t="shared" ref="L115:L137" si="55">IF(AND(((M114-$M$3+I115+F115+C115-M$14-J$14-G$14-D$14-SUM(Q115,T115,W115,Z115))&lt;=0),J115+G115+D115=0),M114,IF(M$14&gt;=M114,M114, IF(AND(J115=0,G115=0,D115=0),$M$3-I115-F115-C115+M$14+J$14+G$14+D$14+SUM(Q115,T115,W115,Z115),M$14)))</f>
        <v>200</v>
      </c>
      <c r="M115" s="46">
        <f t="shared" si="40"/>
        <v>6023.5654639991399</v>
      </c>
      <c r="N115" s="62">
        <f t="shared" si="46"/>
        <v>0</v>
      </c>
      <c r="O115" s="3">
        <f t="shared" ref="O115:O137" si="56">IF(AND(((P114-$M$3+L115+I115+F115+C115-P$14-M$14-J$14-G$14-D$14-SUM(T115,W115,Z115))&lt;=0),M115+J115+G115+D115=0),P114,IF(P$14&gt;=P114,P114,IF(AND(M115=0,J115=0,G115=0,D115=0),$M$3-L115-I115-F115-C115+P$14+M$14+J$14+G$14+D$14+SUM(T115,W115,Z115),P$14)))</f>
        <v>0</v>
      </c>
      <c r="P115" s="3">
        <f t="shared" si="41"/>
        <v>0</v>
      </c>
      <c r="Q115" s="3">
        <f t="shared" si="47"/>
        <v>0</v>
      </c>
      <c r="R115" s="45">
        <f t="shared" ref="R115:R137" si="57">IF(AND(((S114-$M$3+O115+L115+I115+F115+C115-S$14-P$14-M$14-J$14-G$14-D$14-SUM(W115,Z115))&lt;=0),P115+M115+J115+G115+D115=0),S114,IF(S$14&gt;=S114,S114,IF(AND(P115=0,M115=0,J115=0,G115=0),$M$3-O115-L115-I115-F115-C115+S$14+P$14+M$14+J$14+G$14+D$14+SUM(W115,Z115),S$14)))</f>
        <v>0</v>
      </c>
      <c r="S115" s="46">
        <f t="shared" si="48"/>
        <v>0</v>
      </c>
      <c r="T115" s="62">
        <f t="shared" si="49"/>
        <v>0</v>
      </c>
      <c r="U115" s="3">
        <f t="shared" ref="U115:U137" si="58">IF(AND(((V114-$M$3+R115+O115+L115+I115+F115+C115-V$14-S$14-P$14-M$14-J$14-G$14-D$14-SUM(Z115))&lt;=0),S115+P115+M115+J115+G115+D115=0),V114,IF(V$14&gt;=V114,V114,IF(AND(S115=0,P115=0,M115=0,J115=0,G115=0,D115=0),$M$3-R115-O115-L115-I115-F115-C115+V$14+S$14+P$14+M$14+J$14+G$14+D$14+SUM(Z115),V$14)))</f>
        <v>0</v>
      </c>
      <c r="V115" s="3">
        <f t="shared" si="42"/>
        <v>0</v>
      </c>
      <c r="W115" s="3">
        <f t="shared" si="50"/>
        <v>0</v>
      </c>
      <c r="X115" s="45">
        <f t="shared" ref="X115:X137" si="59">IF(AND(((Y114-$M$3+U115+R115+O115+L115+I115+F115+C115-Y$14-V$14-S$14-P$14-M$14-J$14-G$14-D$14)&lt;=0),V115+S115+P115+M115+J115+G115+D115=0),Y114,IF(Y$14&gt;=Y114,Y114,IF(AND(V115=0,S115=0,P115=0,M115=0,J115=0,G115=0,D115=0),$M$3-U115-R115-O115-L115-I115-F115-C115+Y$14+V$14+S$14+P$14+M$14+J$14+G$14+D$14,Y$14)))</f>
        <v>0</v>
      </c>
      <c r="Y115" s="46">
        <f t="shared" si="43"/>
        <v>0</v>
      </c>
      <c r="Z115" s="62">
        <f t="shared" si="51"/>
        <v>0</v>
      </c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</row>
    <row r="116" spans="1:51" x14ac:dyDescent="0.25">
      <c r="A116" s="70"/>
      <c r="B116" s="43">
        <v>99</v>
      </c>
      <c r="C116" s="44">
        <f t="shared" si="38"/>
        <v>0</v>
      </c>
      <c r="D116" s="3">
        <f t="shared" si="52"/>
        <v>0</v>
      </c>
      <c r="E116" s="3"/>
      <c r="F116" s="45">
        <f t="shared" si="53"/>
        <v>0</v>
      </c>
      <c r="G116" s="46">
        <f t="shared" si="31"/>
        <v>0</v>
      </c>
      <c r="H116" s="62">
        <f t="shared" si="44"/>
        <v>45</v>
      </c>
      <c r="I116" s="3">
        <f t="shared" si="54"/>
        <v>197</v>
      </c>
      <c r="J116" s="3">
        <f t="shared" si="39"/>
        <v>1549.0290061801218</v>
      </c>
      <c r="K116" s="3">
        <f t="shared" si="45"/>
        <v>0</v>
      </c>
      <c r="L116" s="45">
        <f t="shared" si="55"/>
        <v>200</v>
      </c>
      <c r="M116" s="46">
        <f t="shared" si="40"/>
        <v>5881.8011186391313</v>
      </c>
      <c r="N116" s="62">
        <f t="shared" si="46"/>
        <v>0</v>
      </c>
      <c r="O116" s="3">
        <f t="shared" si="56"/>
        <v>0</v>
      </c>
      <c r="P116" s="3">
        <f t="shared" si="41"/>
        <v>0</v>
      </c>
      <c r="Q116" s="3">
        <f t="shared" si="47"/>
        <v>0</v>
      </c>
      <c r="R116" s="45">
        <f t="shared" si="57"/>
        <v>0</v>
      </c>
      <c r="S116" s="46">
        <f t="shared" si="48"/>
        <v>0</v>
      </c>
      <c r="T116" s="62">
        <f t="shared" si="49"/>
        <v>0</v>
      </c>
      <c r="U116" s="3">
        <f t="shared" si="58"/>
        <v>0</v>
      </c>
      <c r="V116" s="3">
        <f t="shared" si="42"/>
        <v>0</v>
      </c>
      <c r="W116" s="3">
        <f t="shared" si="50"/>
        <v>0</v>
      </c>
      <c r="X116" s="45">
        <f t="shared" si="59"/>
        <v>0</v>
      </c>
      <c r="Y116" s="46">
        <f t="shared" si="43"/>
        <v>0</v>
      </c>
      <c r="Z116" s="62">
        <f t="shared" si="51"/>
        <v>0</v>
      </c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</row>
    <row r="117" spans="1:51" x14ac:dyDescent="0.25">
      <c r="A117" s="70"/>
      <c r="B117" s="43">
        <v>100</v>
      </c>
      <c r="C117" s="44">
        <f t="shared" si="38"/>
        <v>0</v>
      </c>
      <c r="D117" s="3">
        <f t="shared" si="52"/>
        <v>0</v>
      </c>
      <c r="E117" s="3"/>
      <c r="F117" s="45">
        <f t="shared" si="53"/>
        <v>0</v>
      </c>
      <c r="G117" s="46">
        <f t="shared" si="31"/>
        <v>0</v>
      </c>
      <c r="H117" s="62">
        <f t="shared" si="44"/>
        <v>45</v>
      </c>
      <c r="I117" s="3">
        <f t="shared" si="54"/>
        <v>197</v>
      </c>
      <c r="J117" s="3">
        <f t="shared" si="39"/>
        <v>1362.1692237264729</v>
      </c>
      <c r="K117" s="3">
        <f t="shared" si="45"/>
        <v>0</v>
      </c>
      <c r="L117" s="45">
        <f t="shared" si="55"/>
        <v>200</v>
      </c>
      <c r="M117" s="46">
        <f t="shared" si="40"/>
        <v>5738.6191298255226</v>
      </c>
      <c r="N117" s="62">
        <f t="shared" si="46"/>
        <v>0</v>
      </c>
      <c r="O117" s="3">
        <f t="shared" si="56"/>
        <v>0</v>
      </c>
      <c r="P117" s="3">
        <f t="shared" si="41"/>
        <v>0</v>
      </c>
      <c r="Q117" s="3">
        <f t="shared" si="47"/>
        <v>0</v>
      </c>
      <c r="R117" s="45">
        <f t="shared" si="57"/>
        <v>0</v>
      </c>
      <c r="S117" s="46">
        <f t="shared" si="48"/>
        <v>0</v>
      </c>
      <c r="T117" s="62">
        <f t="shared" si="49"/>
        <v>0</v>
      </c>
      <c r="U117" s="3">
        <f t="shared" si="58"/>
        <v>0</v>
      </c>
      <c r="V117" s="3">
        <f t="shared" si="42"/>
        <v>0</v>
      </c>
      <c r="W117" s="3">
        <f t="shared" si="50"/>
        <v>0</v>
      </c>
      <c r="X117" s="45">
        <f t="shared" si="59"/>
        <v>0</v>
      </c>
      <c r="Y117" s="46">
        <f t="shared" si="43"/>
        <v>0</v>
      </c>
      <c r="Z117" s="62">
        <f t="shared" si="51"/>
        <v>0</v>
      </c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</row>
    <row r="118" spans="1:51" x14ac:dyDescent="0.25">
      <c r="A118" s="70"/>
      <c r="B118" s="43">
        <v>101</v>
      </c>
      <c r="C118" s="44">
        <f t="shared" si="38"/>
        <v>0</v>
      </c>
      <c r="D118" s="3">
        <f t="shared" si="52"/>
        <v>0</v>
      </c>
      <c r="E118" s="3"/>
      <c r="F118" s="45">
        <f t="shared" si="53"/>
        <v>0</v>
      </c>
      <c r="G118" s="46">
        <f t="shared" si="31"/>
        <v>0</v>
      </c>
      <c r="H118" s="62">
        <f t="shared" si="44"/>
        <v>45</v>
      </c>
      <c r="I118" s="3">
        <f t="shared" si="54"/>
        <v>197</v>
      </c>
      <c r="J118" s="3">
        <f t="shared" si="39"/>
        <v>1173.9079929044215</v>
      </c>
      <c r="K118" s="3">
        <f t="shared" si="45"/>
        <v>0</v>
      </c>
      <c r="L118" s="45">
        <f t="shared" si="55"/>
        <v>200</v>
      </c>
      <c r="M118" s="46">
        <f t="shared" si="40"/>
        <v>5594.0053211237782</v>
      </c>
      <c r="N118" s="62">
        <f t="shared" si="46"/>
        <v>0</v>
      </c>
      <c r="O118" s="3">
        <f t="shared" si="56"/>
        <v>0</v>
      </c>
      <c r="P118" s="3">
        <f t="shared" si="41"/>
        <v>0</v>
      </c>
      <c r="Q118" s="3">
        <f t="shared" si="47"/>
        <v>0</v>
      </c>
      <c r="R118" s="45">
        <f t="shared" si="57"/>
        <v>0</v>
      </c>
      <c r="S118" s="46">
        <f t="shared" si="48"/>
        <v>0</v>
      </c>
      <c r="T118" s="62">
        <f t="shared" si="49"/>
        <v>0</v>
      </c>
      <c r="U118" s="3">
        <f t="shared" si="58"/>
        <v>0</v>
      </c>
      <c r="V118" s="3">
        <f t="shared" si="42"/>
        <v>0</v>
      </c>
      <c r="W118" s="3">
        <f t="shared" si="50"/>
        <v>0</v>
      </c>
      <c r="X118" s="45">
        <f t="shared" si="59"/>
        <v>0</v>
      </c>
      <c r="Y118" s="46">
        <f t="shared" si="43"/>
        <v>0</v>
      </c>
      <c r="Z118" s="62">
        <f t="shared" si="51"/>
        <v>0</v>
      </c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</row>
    <row r="119" spans="1:51" x14ac:dyDescent="0.25">
      <c r="A119" s="70"/>
      <c r="B119" s="43">
        <v>102</v>
      </c>
      <c r="C119" s="44">
        <f t="shared" si="38"/>
        <v>0</v>
      </c>
      <c r="D119" s="3">
        <f t="shared" si="52"/>
        <v>0</v>
      </c>
      <c r="E119" s="3"/>
      <c r="F119" s="45">
        <f t="shared" si="53"/>
        <v>0</v>
      </c>
      <c r="G119" s="46">
        <f t="shared" si="31"/>
        <v>0</v>
      </c>
      <c r="H119" s="62">
        <f t="shared" si="44"/>
        <v>45</v>
      </c>
      <c r="I119" s="3">
        <f t="shared" si="54"/>
        <v>197</v>
      </c>
      <c r="J119" s="3">
        <f t="shared" si="39"/>
        <v>984.23480285120468</v>
      </c>
      <c r="K119" s="3">
        <f t="shared" si="45"/>
        <v>0</v>
      </c>
      <c r="L119" s="45">
        <f t="shared" si="55"/>
        <v>200</v>
      </c>
      <c r="M119" s="46">
        <f t="shared" si="40"/>
        <v>5447.9453743350159</v>
      </c>
      <c r="N119" s="62">
        <f t="shared" si="46"/>
        <v>0</v>
      </c>
      <c r="O119" s="3">
        <f t="shared" si="56"/>
        <v>0</v>
      </c>
      <c r="P119" s="3">
        <f t="shared" si="41"/>
        <v>0</v>
      </c>
      <c r="Q119" s="3">
        <f t="shared" si="47"/>
        <v>0</v>
      </c>
      <c r="R119" s="45">
        <f t="shared" si="57"/>
        <v>0</v>
      </c>
      <c r="S119" s="46">
        <f t="shared" si="48"/>
        <v>0</v>
      </c>
      <c r="T119" s="62">
        <f t="shared" si="49"/>
        <v>0</v>
      </c>
      <c r="U119" s="3">
        <f t="shared" si="58"/>
        <v>0</v>
      </c>
      <c r="V119" s="3">
        <f t="shared" si="42"/>
        <v>0</v>
      </c>
      <c r="W119" s="3">
        <f t="shared" si="50"/>
        <v>0</v>
      </c>
      <c r="X119" s="45">
        <f t="shared" si="59"/>
        <v>0</v>
      </c>
      <c r="Y119" s="46">
        <f t="shared" si="43"/>
        <v>0</v>
      </c>
      <c r="Z119" s="62">
        <f t="shared" si="51"/>
        <v>0</v>
      </c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</row>
    <row r="120" spans="1:51" x14ac:dyDescent="0.25">
      <c r="A120" s="70"/>
      <c r="B120" s="43">
        <v>103</v>
      </c>
      <c r="C120" s="44">
        <f t="shared" si="38"/>
        <v>0</v>
      </c>
      <c r="D120" s="3">
        <f t="shared" si="52"/>
        <v>0</v>
      </c>
      <c r="E120" s="3"/>
      <c r="F120" s="45">
        <f t="shared" si="53"/>
        <v>0</v>
      </c>
      <c r="G120" s="46">
        <f t="shared" si="31"/>
        <v>0</v>
      </c>
      <c r="H120" s="62">
        <f t="shared" si="44"/>
        <v>45</v>
      </c>
      <c r="I120" s="3">
        <f t="shared" si="54"/>
        <v>197</v>
      </c>
      <c r="J120" s="3">
        <f t="shared" si="39"/>
        <v>793.13906387258874</v>
      </c>
      <c r="K120" s="3">
        <f t="shared" si="45"/>
        <v>0</v>
      </c>
      <c r="L120" s="45">
        <f t="shared" si="55"/>
        <v>200</v>
      </c>
      <c r="M120" s="46">
        <f t="shared" si="40"/>
        <v>5300.4248280783659</v>
      </c>
      <c r="N120" s="62">
        <f t="shared" si="46"/>
        <v>0</v>
      </c>
      <c r="O120" s="3">
        <f t="shared" si="56"/>
        <v>0</v>
      </c>
      <c r="P120" s="3">
        <f t="shared" si="41"/>
        <v>0</v>
      </c>
      <c r="Q120" s="3">
        <f t="shared" si="47"/>
        <v>0</v>
      </c>
      <c r="R120" s="45">
        <f t="shared" si="57"/>
        <v>0</v>
      </c>
      <c r="S120" s="46">
        <f t="shared" si="48"/>
        <v>0</v>
      </c>
      <c r="T120" s="62">
        <f t="shared" si="49"/>
        <v>0</v>
      </c>
      <c r="U120" s="3">
        <f t="shared" si="58"/>
        <v>0</v>
      </c>
      <c r="V120" s="3">
        <f t="shared" si="42"/>
        <v>0</v>
      </c>
      <c r="W120" s="3">
        <f t="shared" si="50"/>
        <v>0</v>
      </c>
      <c r="X120" s="45">
        <f t="shared" si="59"/>
        <v>0</v>
      </c>
      <c r="Y120" s="46">
        <f t="shared" si="43"/>
        <v>0</v>
      </c>
      <c r="Z120" s="62">
        <f t="shared" si="51"/>
        <v>0</v>
      </c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</row>
    <row r="121" spans="1:51" x14ac:dyDescent="0.25">
      <c r="A121" s="70"/>
      <c r="B121" s="43">
        <v>104</v>
      </c>
      <c r="C121" s="44">
        <f t="shared" si="38"/>
        <v>0</v>
      </c>
      <c r="D121" s="3">
        <f t="shared" si="52"/>
        <v>0</v>
      </c>
      <c r="E121" s="3"/>
      <c r="F121" s="45">
        <f t="shared" si="53"/>
        <v>0</v>
      </c>
      <c r="G121" s="46">
        <f t="shared" si="31"/>
        <v>0</v>
      </c>
      <c r="H121" s="62">
        <f t="shared" si="44"/>
        <v>45</v>
      </c>
      <c r="I121" s="3">
        <f t="shared" si="54"/>
        <v>197</v>
      </c>
      <c r="J121" s="3">
        <f t="shared" si="39"/>
        <v>600.61010685163319</v>
      </c>
      <c r="K121" s="3">
        <f t="shared" si="45"/>
        <v>0</v>
      </c>
      <c r="L121" s="45">
        <f t="shared" si="55"/>
        <v>200</v>
      </c>
      <c r="M121" s="46">
        <f t="shared" si="40"/>
        <v>5151.4290763591498</v>
      </c>
      <c r="N121" s="62">
        <f t="shared" si="46"/>
        <v>0</v>
      </c>
      <c r="O121" s="3">
        <f t="shared" si="56"/>
        <v>0</v>
      </c>
      <c r="P121" s="3">
        <f t="shared" si="41"/>
        <v>0</v>
      </c>
      <c r="Q121" s="3">
        <f t="shared" si="47"/>
        <v>0</v>
      </c>
      <c r="R121" s="45">
        <f t="shared" si="57"/>
        <v>0</v>
      </c>
      <c r="S121" s="46">
        <f t="shared" si="48"/>
        <v>0</v>
      </c>
      <c r="T121" s="62">
        <f t="shared" si="49"/>
        <v>0</v>
      </c>
      <c r="U121" s="3">
        <f t="shared" si="58"/>
        <v>0</v>
      </c>
      <c r="V121" s="3">
        <f t="shared" si="42"/>
        <v>0</v>
      </c>
      <c r="W121" s="3">
        <f t="shared" si="50"/>
        <v>0</v>
      </c>
      <c r="X121" s="45">
        <f t="shared" si="59"/>
        <v>0</v>
      </c>
      <c r="Y121" s="46">
        <f t="shared" si="43"/>
        <v>0</v>
      </c>
      <c r="Z121" s="62">
        <f t="shared" si="51"/>
        <v>0</v>
      </c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</row>
    <row r="122" spans="1:51" x14ac:dyDescent="0.25">
      <c r="A122" s="70"/>
      <c r="B122" s="43">
        <v>105</v>
      </c>
      <c r="C122" s="44">
        <f t="shared" si="38"/>
        <v>0</v>
      </c>
      <c r="D122" s="3">
        <f t="shared" si="52"/>
        <v>0</v>
      </c>
      <c r="E122" s="3"/>
      <c r="F122" s="45">
        <f t="shared" si="53"/>
        <v>0</v>
      </c>
      <c r="G122" s="46">
        <f t="shared" si="31"/>
        <v>0</v>
      </c>
      <c r="H122" s="62">
        <f t="shared" si="44"/>
        <v>45</v>
      </c>
      <c r="I122" s="3">
        <f t="shared" si="54"/>
        <v>197</v>
      </c>
      <c r="J122" s="3">
        <f t="shared" si="39"/>
        <v>406.63718265302049</v>
      </c>
      <c r="K122" s="3">
        <f t="shared" si="45"/>
        <v>0</v>
      </c>
      <c r="L122" s="45">
        <f t="shared" si="55"/>
        <v>200</v>
      </c>
      <c r="M122" s="46">
        <f t="shared" si="40"/>
        <v>5000.9433671227416</v>
      </c>
      <c r="N122" s="62">
        <f t="shared" si="46"/>
        <v>0</v>
      </c>
      <c r="O122" s="3">
        <f t="shared" si="56"/>
        <v>0</v>
      </c>
      <c r="P122" s="3">
        <f t="shared" si="41"/>
        <v>0</v>
      </c>
      <c r="Q122" s="3">
        <f t="shared" si="47"/>
        <v>0</v>
      </c>
      <c r="R122" s="45">
        <f t="shared" si="57"/>
        <v>0</v>
      </c>
      <c r="S122" s="46">
        <f t="shared" si="48"/>
        <v>0</v>
      </c>
      <c r="T122" s="62">
        <f t="shared" si="49"/>
        <v>0</v>
      </c>
      <c r="U122" s="3">
        <f t="shared" si="58"/>
        <v>0</v>
      </c>
      <c r="V122" s="3">
        <f t="shared" si="42"/>
        <v>0</v>
      </c>
      <c r="W122" s="3">
        <f t="shared" si="50"/>
        <v>0</v>
      </c>
      <c r="X122" s="45">
        <f t="shared" si="59"/>
        <v>0</v>
      </c>
      <c r="Y122" s="46">
        <f t="shared" si="43"/>
        <v>0</v>
      </c>
      <c r="Z122" s="62">
        <f t="shared" si="51"/>
        <v>0</v>
      </c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</row>
    <row r="123" spans="1:51" x14ac:dyDescent="0.25">
      <c r="A123" s="70"/>
      <c r="B123" s="43">
        <v>106</v>
      </c>
      <c r="C123" s="44">
        <f t="shared" si="38"/>
        <v>0</v>
      </c>
      <c r="D123" s="3">
        <f t="shared" si="52"/>
        <v>0</v>
      </c>
      <c r="E123" s="3"/>
      <c r="F123" s="45">
        <f t="shared" si="53"/>
        <v>0</v>
      </c>
      <c r="G123" s="46">
        <f t="shared" si="31"/>
        <v>0</v>
      </c>
      <c r="H123" s="62">
        <f t="shared" si="44"/>
        <v>45</v>
      </c>
      <c r="I123" s="3">
        <f t="shared" si="54"/>
        <v>197</v>
      </c>
      <c r="J123" s="3">
        <f t="shared" si="39"/>
        <v>211.20946152291816</v>
      </c>
      <c r="K123" s="3">
        <f t="shared" si="45"/>
        <v>0</v>
      </c>
      <c r="L123" s="45">
        <f t="shared" si="55"/>
        <v>200</v>
      </c>
      <c r="M123" s="46">
        <f t="shared" si="40"/>
        <v>4848.9528007939689</v>
      </c>
      <c r="N123" s="62">
        <f t="shared" si="46"/>
        <v>0</v>
      </c>
      <c r="O123" s="3">
        <f t="shared" si="56"/>
        <v>0</v>
      </c>
      <c r="P123" s="3">
        <f t="shared" si="41"/>
        <v>0</v>
      </c>
      <c r="Q123" s="3">
        <f t="shared" si="47"/>
        <v>0</v>
      </c>
      <c r="R123" s="45">
        <f t="shared" si="57"/>
        <v>0</v>
      </c>
      <c r="S123" s="46">
        <f t="shared" si="48"/>
        <v>0</v>
      </c>
      <c r="T123" s="62">
        <f t="shared" si="49"/>
        <v>0</v>
      </c>
      <c r="U123" s="3">
        <f t="shared" si="58"/>
        <v>0</v>
      </c>
      <c r="V123" s="3">
        <f t="shared" si="42"/>
        <v>0</v>
      </c>
      <c r="W123" s="3">
        <f t="shared" si="50"/>
        <v>0</v>
      </c>
      <c r="X123" s="45">
        <f t="shared" si="59"/>
        <v>0</v>
      </c>
      <c r="Y123" s="46">
        <f t="shared" si="43"/>
        <v>0</v>
      </c>
      <c r="Z123" s="62">
        <f t="shared" si="51"/>
        <v>0</v>
      </c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</row>
    <row r="124" spans="1:51" x14ac:dyDescent="0.25">
      <c r="A124" s="70"/>
      <c r="B124" s="43">
        <v>107</v>
      </c>
      <c r="C124" s="44">
        <f t="shared" si="38"/>
        <v>0</v>
      </c>
      <c r="D124" s="3">
        <f t="shared" si="52"/>
        <v>0</v>
      </c>
      <c r="E124" s="3"/>
      <c r="F124" s="45">
        <f t="shared" si="53"/>
        <v>0</v>
      </c>
      <c r="G124" s="46">
        <f t="shared" si="31"/>
        <v>0</v>
      </c>
      <c r="H124" s="62">
        <f t="shared" si="44"/>
        <v>45</v>
      </c>
      <c r="I124" s="3">
        <f t="shared" si="54"/>
        <v>197</v>
      </c>
      <c r="J124" s="3">
        <f t="shared" si="39"/>
        <v>14.316032484340049</v>
      </c>
      <c r="K124" s="3">
        <f t="shared" si="45"/>
        <v>0</v>
      </c>
      <c r="L124" s="45">
        <f t="shared" si="55"/>
        <v>200</v>
      </c>
      <c r="M124" s="46">
        <f t="shared" si="40"/>
        <v>4695.4423288019088</v>
      </c>
      <c r="N124" s="62">
        <f t="shared" si="46"/>
        <v>0</v>
      </c>
      <c r="O124" s="3">
        <f t="shared" si="56"/>
        <v>0</v>
      </c>
      <c r="P124" s="3">
        <f t="shared" si="41"/>
        <v>0</v>
      </c>
      <c r="Q124" s="3">
        <f t="shared" si="47"/>
        <v>0</v>
      </c>
      <c r="R124" s="45">
        <f t="shared" si="57"/>
        <v>0</v>
      </c>
      <c r="S124" s="46">
        <f t="shared" si="48"/>
        <v>0</v>
      </c>
      <c r="T124" s="62">
        <f t="shared" si="49"/>
        <v>0</v>
      </c>
      <c r="U124" s="3">
        <f t="shared" si="58"/>
        <v>0</v>
      </c>
      <c r="V124" s="3">
        <f t="shared" si="42"/>
        <v>0</v>
      </c>
      <c r="W124" s="3">
        <f t="shared" si="50"/>
        <v>0</v>
      </c>
      <c r="X124" s="45">
        <f t="shared" si="59"/>
        <v>0</v>
      </c>
      <c r="Y124" s="46">
        <f t="shared" si="43"/>
        <v>0</v>
      </c>
      <c r="Z124" s="62">
        <f t="shared" si="51"/>
        <v>0</v>
      </c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</row>
    <row r="125" spans="1:51" s="52" customFormat="1" x14ac:dyDescent="0.25">
      <c r="A125" s="70"/>
      <c r="B125" s="47">
        <v>108</v>
      </c>
      <c r="C125" s="48">
        <f t="shared" si="38"/>
        <v>0</v>
      </c>
      <c r="D125" s="49">
        <f t="shared" si="52"/>
        <v>0</v>
      </c>
      <c r="E125" s="49"/>
      <c r="F125" s="50">
        <f t="shared" si="53"/>
        <v>0</v>
      </c>
      <c r="G125" s="51">
        <f t="shared" si="31"/>
        <v>0</v>
      </c>
      <c r="H125" s="49">
        <f t="shared" si="44"/>
        <v>45</v>
      </c>
      <c r="I125" s="49">
        <f t="shared" si="54"/>
        <v>14.316032484340049</v>
      </c>
      <c r="J125" s="49">
        <f t="shared" si="39"/>
        <v>0</v>
      </c>
      <c r="K125" s="49">
        <f t="shared" si="45"/>
        <v>0</v>
      </c>
      <c r="L125" s="50">
        <f t="shared" si="55"/>
        <v>382.68396751565996</v>
      </c>
      <c r="M125" s="51">
        <f t="shared" si="40"/>
        <v>4355.8859448991116</v>
      </c>
      <c r="N125" s="49">
        <f t="shared" si="46"/>
        <v>0</v>
      </c>
      <c r="O125" s="49">
        <f t="shared" si="56"/>
        <v>0</v>
      </c>
      <c r="P125" s="49">
        <f t="shared" si="41"/>
        <v>0</v>
      </c>
      <c r="Q125" s="49">
        <f t="shared" si="47"/>
        <v>0</v>
      </c>
      <c r="R125" s="50">
        <f t="shared" si="57"/>
        <v>0</v>
      </c>
      <c r="S125" s="51">
        <f t="shared" si="48"/>
        <v>0</v>
      </c>
      <c r="T125" s="49">
        <f t="shared" si="49"/>
        <v>0</v>
      </c>
      <c r="U125" s="49">
        <f t="shared" si="58"/>
        <v>0</v>
      </c>
      <c r="V125" s="49">
        <f t="shared" si="42"/>
        <v>0</v>
      </c>
      <c r="W125" s="49">
        <f t="shared" si="50"/>
        <v>0</v>
      </c>
      <c r="X125" s="50">
        <f t="shared" si="59"/>
        <v>0</v>
      </c>
      <c r="Y125" s="51">
        <f t="shared" si="43"/>
        <v>0</v>
      </c>
      <c r="Z125" s="49">
        <f t="shared" si="51"/>
        <v>0</v>
      </c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</row>
    <row r="126" spans="1:51" x14ac:dyDescent="0.25">
      <c r="A126" s="70"/>
      <c r="B126" s="43">
        <v>109</v>
      </c>
      <c r="C126" s="44">
        <f t="shared" si="38"/>
        <v>0</v>
      </c>
      <c r="D126" s="3">
        <f t="shared" si="52"/>
        <v>0</v>
      </c>
      <c r="E126" s="3"/>
      <c r="F126" s="45">
        <f t="shared" si="53"/>
        <v>0</v>
      </c>
      <c r="G126" s="46">
        <f t="shared" si="31"/>
        <v>0</v>
      </c>
      <c r="H126" s="62">
        <f t="shared" si="44"/>
        <v>45</v>
      </c>
      <c r="I126" s="3">
        <f t="shared" si="54"/>
        <v>0</v>
      </c>
      <c r="J126" s="3">
        <f t="shared" si="39"/>
        <v>0</v>
      </c>
      <c r="K126" s="3">
        <f t="shared" si="45"/>
        <v>122</v>
      </c>
      <c r="L126" s="45">
        <f t="shared" si="55"/>
        <v>397</v>
      </c>
      <c r="M126" s="46">
        <f t="shared" si="40"/>
        <v>3998.4748043481027</v>
      </c>
      <c r="N126" s="62">
        <f t="shared" si="46"/>
        <v>0</v>
      </c>
      <c r="O126" s="3">
        <f t="shared" si="56"/>
        <v>0</v>
      </c>
      <c r="P126" s="3">
        <f t="shared" si="41"/>
        <v>0</v>
      </c>
      <c r="Q126" s="3">
        <f t="shared" si="47"/>
        <v>0</v>
      </c>
      <c r="R126" s="45">
        <f t="shared" si="57"/>
        <v>0</v>
      </c>
      <c r="S126" s="46">
        <f t="shared" si="48"/>
        <v>0</v>
      </c>
      <c r="T126" s="62">
        <f t="shared" si="49"/>
        <v>0</v>
      </c>
      <c r="U126" s="3">
        <f t="shared" si="58"/>
        <v>0</v>
      </c>
      <c r="V126" s="3">
        <f t="shared" si="42"/>
        <v>0</v>
      </c>
      <c r="W126" s="3">
        <f t="shared" si="50"/>
        <v>0</v>
      </c>
      <c r="X126" s="45">
        <f t="shared" si="59"/>
        <v>0</v>
      </c>
      <c r="Y126" s="46">
        <f t="shared" si="43"/>
        <v>0</v>
      </c>
      <c r="Z126" s="62">
        <f t="shared" si="51"/>
        <v>0</v>
      </c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</row>
    <row r="127" spans="1:51" x14ac:dyDescent="0.25">
      <c r="A127" s="70"/>
      <c r="B127" s="43">
        <v>110</v>
      </c>
      <c r="C127" s="44">
        <f t="shared" si="38"/>
        <v>0</v>
      </c>
      <c r="D127" s="3">
        <f t="shared" si="52"/>
        <v>0</v>
      </c>
      <c r="E127" s="3"/>
      <c r="F127" s="45">
        <f t="shared" si="53"/>
        <v>0</v>
      </c>
      <c r="G127" s="46">
        <f t="shared" si="31"/>
        <v>0</v>
      </c>
      <c r="H127" s="62">
        <f t="shared" si="44"/>
        <v>45</v>
      </c>
      <c r="I127" s="3">
        <f t="shared" si="54"/>
        <v>0</v>
      </c>
      <c r="J127" s="3">
        <f t="shared" si="39"/>
        <v>0</v>
      </c>
      <c r="K127" s="3">
        <f t="shared" si="45"/>
        <v>122</v>
      </c>
      <c r="L127" s="45">
        <f t="shared" si="55"/>
        <v>397</v>
      </c>
      <c r="M127" s="46">
        <f t="shared" si="40"/>
        <v>3637.4895523915839</v>
      </c>
      <c r="N127" s="62">
        <f t="shared" si="46"/>
        <v>0</v>
      </c>
      <c r="O127" s="3">
        <f t="shared" si="56"/>
        <v>0</v>
      </c>
      <c r="P127" s="3">
        <f t="shared" si="41"/>
        <v>0</v>
      </c>
      <c r="Q127" s="3">
        <f t="shared" si="47"/>
        <v>0</v>
      </c>
      <c r="R127" s="45">
        <f t="shared" si="57"/>
        <v>0</v>
      </c>
      <c r="S127" s="46">
        <f t="shared" si="48"/>
        <v>0</v>
      </c>
      <c r="T127" s="62">
        <f t="shared" si="49"/>
        <v>0</v>
      </c>
      <c r="U127" s="3">
        <f t="shared" si="58"/>
        <v>0</v>
      </c>
      <c r="V127" s="3">
        <f t="shared" si="42"/>
        <v>0</v>
      </c>
      <c r="W127" s="3">
        <f t="shared" si="50"/>
        <v>0</v>
      </c>
      <c r="X127" s="45">
        <f t="shared" si="59"/>
        <v>0</v>
      </c>
      <c r="Y127" s="46">
        <f t="shared" si="43"/>
        <v>0</v>
      </c>
      <c r="Z127" s="62">
        <f t="shared" si="51"/>
        <v>0</v>
      </c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</row>
    <row r="128" spans="1:51" x14ac:dyDescent="0.25">
      <c r="A128" s="70"/>
      <c r="B128" s="43">
        <v>111</v>
      </c>
      <c r="C128" s="44">
        <f t="shared" si="38"/>
        <v>0</v>
      </c>
      <c r="D128" s="3">
        <f t="shared" si="52"/>
        <v>0</v>
      </c>
      <c r="E128" s="3"/>
      <c r="F128" s="45">
        <f t="shared" si="53"/>
        <v>0</v>
      </c>
      <c r="G128" s="46">
        <f t="shared" si="31"/>
        <v>0</v>
      </c>
      <c r="H128" s="62">
        <f t="shared" si="44"/>
        <v>45</v>
      </c>
      <c r="I128" s="3">
        <f t="shared" si="54"/>
        <v>0</v>
      </c>
      <c r="J128" s="3">
        <f t="shared" si="39"/>
        <v>0</v>
      </c>
      <c r="K128" s="3">
        <f t="shared" si="45"/>
        <v>122</v>
      </c>
      <c r="L128" s="45">
        <f t="shared" si="55"/>
        <v>397</v>
      </c>
      <c r="M128" s="46">
        <f t="shared" si="40"/>
        <v>3272.8944479154998</v>
      </c>
      <c r="N128" s="62">
        <f t="shared" si="46"/>
        <v>0</v>
      </c>
      <c r="O128" s="3">
        <f t="shared" si="56"/>
        <v>0</v>
      </c>
      <c r="P128" s="3">
        <f t="shared" si="41"/>
        <v>0</v>
      </c>
      <c r="Q128" s="3">
        <f t="shared" si="47"/>
        <v>0</v>
      </c>
      <c r="R128" s="45">
        <f t="shared" si="57"/>
        <v>0</v>
      </c>
      <c r="S128" s="46">
        <f t="shared" si="48"/>
        <v>0</v>
      </c>
      <c r="T128" s="62">
        <f t="shared" si="49"/>
        <v>0</v>
      </c>
      <c r="U128" s="3">
        <f t="shared" si="58"/>
        <v>0</v>
      </c>
      <c r="V128" s="3">
        <f t="shared" si="42"/>
        <v>0</v>
      </c>
      <c r="W128" s="3">
        <f t="shared" si="50"/>
        <v>0</v>
      </c>
      <c r="X128" s="45">
        <f t="shared" si="59"/>
        <v>0</v>
      </c>
      <c r="Y128" s="46">
        <f t="shared" si="43"/>
        <v>0</v>
      </c>
      <c r="Z128" s="62">
        <f t="shared" si="51"/>
        <v>0</v>
      </c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</row>
    <row r="129" spans="1:51" x14ac:dyDescent="0.25">
      <c r="A129" s="70"/>
      <c r="B129" s="43">
        <v>112</v>
      </c>
      <c r="C129" s="44">
        <f t="shared" si="38"/>
        <v>0</v>
      </c>
      <c r="D129" s="3">
        <f t="shared" si="52"/>
        <v>0</v>
      </c>
      <c r="E129" s="3"/>
      <c r="F129" s="45">
        <f t="shared" si="53"/>
        <v>0</v>
      </c>
      <c r="G129" s="46">
        <f t="shared" si="31"/>
        <v>0</v>
      </c>
      <c r="H129" s="62">
        <f t="shared" si="44"/>
        <v>45</v>
      </c>
      <c r="I129" s="3">
        <f t="shared" si="54"/>
        <v>0</v>
      </c>
      <c r="J129" s="3">
        <f t="shared" si="39"/>
        <v>0</v>
      </c>
      <c r="K129" s="3">
        <f t="shared" si="45"/>
        <v>122</v>
      </c>
      <c r="L129" s="45">
        <f t="shared" si="55"/>
        <v>397</v>
      </c>
      <c r="M129" s="46">
        <f t="shared" si="40"/>
        <v>2904.6533923946549</v>
      </c>
      <c r="N129" s="62">
        <f t="shared" si="46"/>
        <v>0</v>
      </c>
      <c r="O129" s="3">
        <f t="shared" si="56"/>
        <v>0</v>
      </c>
      <c r="P129" s="3">
        <f t="shared" si="41"/>
        <v>0</v>
      </c>
      <c r="Q129" s="3">
        <f t="shared" si="47"/>
        <v>0</v>
      </c>
      <c r="R129" s="45">
        <f t="shared" si="57"/>
        <v>0</v>
      </c>
      <c r="S129" s="46">
        <f t="shared" si="48"/>
        <v>0</v>
      </c>
      <c r="T129" s="62">
        <f t="shared" si="49"/>
        <v>0</v>
      </c>
      <c r="U129" s="3">
        <f t="shared" si="58"/>
        <v>0</v>
      </c>
      <c r="V129" s="3">
        <f t="shared" si="42"/>
        <v>0</v>
      </c>
      <c r="W129" s="3">
        <f t="shared" si="50"/>
        <v>0</v>
      </c>
      <c r="X129" s="45">
        <f t="shared" si="59"/>
        <v>0</v>
      </c>
      <c r="Y129" s="46">
        <f t="shared" si="43"/>
        <v>0</v>
      </c>
      <c r="Z129" s="62">
        <f t="shared" si="51"/>
        <v>0</v>
      </c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</row>
    <row r="130" spans="1:51" x14ac:dyDescent="0.25">
      <c r="A130" s="70"/>
      <c r="B130" s="43">
        <v>113</v>
      </c>
      <c r="C130" s="44">
        <f t="shared" si="38"/>
        <v>0</v>
      </c>
      <c r="D130" s="3">
        <f t="shared" si="52"/>
        <v>0</v>
      </c>
      <c r="E130" s="3"/>
      <c r="F130" s="45">
        <f t="shared" si="53"/>
        <v>0</v>
      </c>
      <c r="G130" s="46">
        <f t="shared" si="31"/>
        <v>0</v>
      </c>
      <c r="H130" s="62">
        <f t="shared" si="44"/>
        <v>45</v>
      </c>
      <c r="I130" s="3">
        <f t="shared" si="54"/>
        <v>0</v>
      </c>
      <c r="J130" s="3">
        <f t="shared" si="39"/>
        <v>0</v>
      </c>
      <c r="K130" s="3">
        <f t="shared" si="45"/>
        <v>122</v>
      </c>
      <c r="L130" s="45">
        <f t="shared" si="55"/>
        <v>397</v>
      </c>
      <c r="M130" s="46">
        <f t="shared" si="40"/>
        <v>2532.7299263186014</v>
      </c>
      <c r="N130" s="62">
        <f t="shared" si="46"/>
        <v>0</v>
      </c>
      <c r="O130" s="3">
        <f t="shared" si="56"/>
        <v>0</v>
      </c>
      <c r="P130" s="3">
        <f t="shared" si="41"/>
        <v>0</v>
      </c>
      <c r="Q130" s="3">
        <f t="shared" si="47"/>
        <v>0</v>
      </c>
      <c r="R130" s="45">
        <f t="shared" si="57"/>
        <v>0</v>
      </c>
      <c r="S130" s="46">
        <f t="shared" si="48"/>
        <v>0</v>
      </c>
      <c r="T130" s="62">
        <f t="shared" si="49"/>
        <v>0</v>
      </c>
      <c r="U130" s="3">
        <f t="shared" si="58"/>
        <v>0</v>
      </c>
      <c r="V130" s="3">
        <f t="shared" si="42"/>
        <v>0</v>
      </c>
      <c r="W130" s="3">
        <f t="shared" si="50"/>
        <v>0</v>
      </c>
      <c r="X130" s="45">
        <f t="shared" si="59"/>
        <v>0</v>
      </c>
      <c r="Y130" s="46">
        <f t="shared" si="43"/>
        <v>0</v>
      </c>
      <c r="Z130" s="62">
        <f t="shared" si="51"/>
        <v>0</v>
      </c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</row>
    <row r="131" spans="1:51" x14ac:dyDescent="0.25">
      <c r="A131" s="70"/>
      <c r="B131" s="43">
        <v>114</v>
      </c>
      <c r="C131" s="44">
        <f t="shared" si="38"/>
        <v>0</v>
      </c>
      <c r="D131" s="3">
        <f t="shared" si="52"/>
        <v>0</v>
      </c>
      <c r="E131" s="3"/>
      <c r="F131" s="45">
        <f t="shared" si="53"/>
        <v>0</v>
      </c>
      <c r="G131" s="46">
        <f t="shared" si="31"/>
        <v>0</v>
      </c>
      <c r="H131" s="62">
        <f t="shared" si="44"/>
        <v>45</v>
      </c>
      <c r="I131" s="3">
        <f t="shared" si="54"/>
        <v>0</v>
      </c>
      <c r="J131" s="3">
        <f t="shared" si="39"/>
        <v>0</v>
      </c>
      <c r="K131" s="3">
        <f t="shared" si="45"/>
        <v>122</v>
      </c>
      <c r="L131" s="45">
        <f t="shared" si="55"/>
        <v>397</v>
      </c>
      <c r="M131" s="46">
        <f t="shared" si="40"/>
        <v>2157.0872255817876</v>
      </c>
      <c r="N131" s="62">
        <f t="shared" si="46"/>
        <v>0</v>
      </c>
      <c r="O131" s="3">
        <f t="shared" si="56"/>
        <v>0</v>
      </c>
      <c r="P131" s="3">
        <f t="shared" si="41"/>
        <v>0</v>
      </c>
      <c r="Q131" s="3">
        <f t="shared" si="47"/>
        <v>0</v>
      </c>
      <c r="R131" s="45">
        <f t="shared" si="57"/>
        <v>0</v>
      </c>
      <c r="S131" s="46">
        <f t="shared" si="48"/>
        <v>0</v>
      </c>
      <c r="T131" s="62">
        <f t="shared" si="49"/>
        <v>0</v>
      </c>
      <c r="U131" s="3">
        <f t="shared" si="58"/>
        <v>0</v>
      </c>
      <c r="V131" s="3">
        <f t="shared" si="42"/>
        <v>0</v>
      </c>
      <c r="W131" s="3">
        <f t="shared" si="50"/>
        <v>0</v>
      </c>
      <c r="X131" s="45">
        <f t="shared" si="59"/>
        <v>0</v>
      </c>
      <c r="Y131" s="46">
        <f t="shared" si="43"/>
        <v>0</v>
      </c>
      <c r="Z131" s="62">
        <f t="shared" si="51"/>
        <v>0</v>
      </c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</row>
    <row r="132" spans="1:51" x14ac:dyDescent="0.25">
      <c r="A132" s="70"/>
      <c r="B132" s="43">
        <v>115</v>
      </c>
      <c r="C132" s="44">
        <f t="shared" si="38"/>
        <v>0</v>
      </c>
      <c r="D132" s="3">
        <f t="shared" si="52"/>
        <v>0</v>
      </c>
      <c r="E132" s="3"/>
      <c r="F132" s="45">
        <f t="shared" si="53"/>
        <v>0</v>
      </c>
      <c r="G132" s="46">
        <f t="shared" si="31"/>
        <v>0</v>
      </c>
      <c r="H132" s="62">
        <f t="shared" si="44"/>
        <v>45</v>
      </c>
      <c r="I132" s="3">
        <f t="shared" si="54"/>
        <v>0</v>
      </c>
      <c r="J132" s="3">
        <f t="shared" si="39"/>
        <v>0</v>
      </c>
      <c r="K132" s="3">
        <f t="shared" si="45"/>
        <v>122</v>
      </c>
      <c r="L132" s="45">
        <f t="shared" si="55"/>
        <v>397</v>
      </c>
      <c r="M132" s="46">
        <f t="shared" si="40"/>
        <v>1777.6880978376055</v>
      </c>
      <c r="N132" s="62">
        <f t="shared" si="46"/>
        <v>0</v>
      </c>
      <c r="O132" s="3">
        <f t="shared" si="56"/>
        <v>0</v>
      </c>
      <c r="P132" s="3">
        <f t="shared" si="41"/>
        <v>0</v>
      </c>
      <c r="Q132" s="3">
        <f t="shared" si="47"/>
        <v>0</v>
      </c>
      <c r="R132" s="45">
        <f t="shared" si="57"/>
        <v>0</v>
      </c>
      <c r="S132" s="46">
        <f t="shared" si="48"/>
        <v>0</v>
      </c>
      <c r="T132" s="62">
        <f t="shared" si="49"/>
        <v>0</v>
      </c>
      <c r="U132" s="3">
        <f t="shared" si="58"/>
        <v>0</v>
      </c>
      <c r="V132" s="3">
        <f t="shared" si="42"/>
        <v>0</v>
      </c>
      <c r="W132" s="3">
        <f t="shared" si="50"/>
        <v>0</v>
      </c>
      <c r="X132" s="45">
        <f t="shared" si="59"/>
        <v>0</v>
      </c>
      <c r="Y132" s="46">
        <f t="shared" si="43"/>
        <v>0</v>
      </c>
      <c r="Z132" s="62">
        <f t="shared" si="51"/>
        <v>0</v>
      </c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</row>
    <row r="133" spans="1:51" x14ac:dyDescent="0.25">
      <c r="A133" s="70"/>
      <c r="B133" s="43">
        <v>116</v>
      </c>
      <c r="C133" s="44">
        <f t="shared" si="38"/>
        <v>0</v>
      </c>
      <c r="D133" s="3">
        <f t="shared" si="52"/>
        <v>0</v>
      </c>
      <c r="E133" s="3"/>
      <c r="F133" s="45">
        <f t="shared" si="53"/>
        <v>0</v>
      </c>
      <c r="G133" s="46">
        <f t="shared" si="31"/>
        <v>0</v>
      </c>
      <c r="H133" s="62">
        <f t="shared" si="44"/>
        <v>45</v>
      </c>
      <c r="I133" s="3">
        <f t="shared" si="54"/>
        <v>0</v>
      </c>
      <c r="J133" s="3">
        <f t="shared" si="39"/>
        <v>0</v>
      </c>
      <c r="K133" s="3">
        <f t="shared" si="45"/>
        <v>122</v>
      </c>
      <c r="L133" s="45">
        <f t="shared" si="55"/>
        <v>397</v>
      </c>
      <c r="M133" s="46">
        <f t="shared" si="40"/>
        <v>1394.4949788159815</v>
      </c>
      <c r="N133" s="62">
        <f t="shared" si="46"/>
        <v>0</v>
      </c>
      <c r="O133" s="3">
        <f t="shared" si="56"/>
        <v>0</v>
      </c>
      <c r="P133" s="3">
        <f t="shared" si="41"/>
        <v>0</v>
      </c>
      <c r="Q133" s="3">
        <f t="shared" si="47"/>
        <v>0</v>
      </c>
      <c r="R133" s="45">
        <f t="shared" si="57"/>
        <v>0</v>
      </c>
      <c r="S133" s="46">
        <f t="shared" si="48"/>
        <v>0</v>
      </c>
      <c r="T133" s="62">
        <f t="shared" si="49"/>
        <v>0</v>
      </c>
      <c r="U133" s="3">
        <f t="shared" si="58"/>
        <v>0</v>
      </c>
      <c r="V133" s="3">
        <f t="shared" si="42"/>
        <v>0</v>
      </c>
      <c r="W133" s="3">
        <f t="shared" si="50"/>
        <v>0</v>
      </c>
      <c r="X133" s="45">
        <f t="shared" si="59"/>
        <v>0</v>
      </c>
      <c r="Y133" s="46">
        <f t="shared" si="43"/>
        <v>0</v>
      </c>
      <c r="Z133" s="62">
        <f t="shared" si="51"/>
        <v>0</v>
      </c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</row>
    <row r="134" spans="1:51" x14ac:dyDescent="0.25">
      <c r="A134" s="70"/>
      <c r="B134" s="43">
        <v>117</v>
      </c>
      <c r="C134" s="44">
        <f t="shared" si="38"/>
        <v>0</v>
      </c>
      <c r="D134" s="3">
        <f t="shared" si="52"/>
        <v>0</v>
      </c>
      <c r="E134" s="3"/>
      <c r="F134" s="45">
        <f t="shared" si="53"/>
        <v>0</v>
      </c>
      <c r="G134" s="46">
        <f t="shared" si="31"/>
        <v>0</v>
      </c>
      <c r="H134" s="62">
        <f t="shared" si="44"/>
        <v>45</v>
      </c>
      <c r="I134" s="3">
        <f t="shared" si="54"/>
        <v>0</v>
      </c>
      <c r="J134" s="3">
        <f t="shared" si="39"/>
        <v>0</v>
      </c>
      <c r="K134" s="3">
        <f t="shared" si="45"/>
        <v>122</v>
      </c>
      <c r="L134" s="45">
        <f t="shared" si="55"/>
        <v>397</v>
      </c>
      <c r="M134" s="46">
        <f t="shared" si="40"/>
        <v>1007.4699286041414</v>
      </c>
      <c r="N134" s="62">
        <f t="shared" si="46"/>
        <v>0</v>
      </c>
      <c r="O134" s="3">
        <f t="shared" si="56"/>
        <v>0</v>
      </c>
      <c r="P134" s="3">
        <f t="shared" si="41"/>
        <v>0</v>
      </c>
      <c r="Q134" s="3">
        <f t="shared" si="47"/>
        <v>0</v>
      </c>
      <c r="R134" s="45">
        <f t="shared" si="57"/>
        <v>0</v>
      </c>
      <c r="S134" s="46">
        <f t="shared" si="48"/>
        <v>0</v>
      </c>
      <c r="T134" s="62">
        <f t="shared" si="49"/>
        <v>0</v>
      </c>
      <c r="U134" s="3">
        <f t="shared" si="58"/>
        <v>0</v>
      </c>
      <c r="V134" s="3">
        <f t="shared" si="42"/>
        <v>0</v>
      </c>
      <c r="W134" s="3">
        <f t="shared" si="50"/>
        <v>0</v>
      </c>
      <c r="X134" s="45">
        <f t="shared" si="59"/>
        <v>0</v>
      </c>
      <c r="Y134" s="46">
        <f t="shared" si="43"/>
        <v>0</v>
      </c>
      <c r="Z134" s="62">
        <f t="shared" si="51"/>
        <v>0</v>
      </c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</row>
    <row r="135" spans="1:51" x14ac:dyDescent="0.25">
      <c r="A135" s="70"/>
      <c r="B135" s="43">
        <v>118</v>
      </c>
      <c r="C135" s="44">
        <f t="shared" si="38"/>
        <v>0</v>
      </c>
      <c r="D135" s="3">
        <f t="shared" si="52"/>
        <v>0</v>
      </c>
      <c r="E135" s="3"/>
      <c r="F135" s="45">
        <f t="shared" si="53"/>
        <v>0</v>
      </c>
      <c r="G135" s="46">
        <f t="shared" si="31"/>
        <v>0</v>
      </c>
      <c r="H135" s="62">
        <f t="shared" si="44"/>
        <v>45</v>
      </c>
      <c r="I135" s="3">
        <f t="shared" si="54"/>
        <v>0</v>
      </c>
      <c r="J135" s="3">
        <f t="shared" si="39"/>
        <v>0</v>
      </c>
      <c r="K135" s="3">
        <f t="shared" si="45"/>
        <v>122</v>
      </c>
      <c r="L135" s="45">
        <f t="shared" si="55"/>
        <v>397</v>
      </c>
      <c r="M135" s="46">
        <f t="shared" si="40"/>
        <v>616.5746278901828</v>
      </c>
      <c r="N135" s="62">
        <f t="shared" si="46"/>
        <v>0</v>
      </c>
      <c r="O135" s="3">
        <f t="shared" si="56"/>
        <v>0</v>
      </c>
      <c r="P135" s="3">
        <f t="shared" si="41"/>
        <v>0</v>
      </c>
      <c r="Q135" s="3">
        <f t="shared" si="47"/>
        <v>0</v>
      </c>
      <c r="R135" s="45">
        <f t="shared" si="57"/>
        <v>0</v>
      </c>
      <c r="S135" s="46">
        <f t="shared" si="48"/>
        <v>0</v>
      </c>
      <c r="T135" s="62">
        <f t="shared" si="49"/>
        <v>0</v>
      </c>
      <c r="U135" s="3">
        <f t="shared" si="58"/>
        <v>0</v>
      </c>
      <c r="V135" s="3">
        <f t="shared" si="42"/>
        <v>0</v>
      </c>
      <c r="W135" s="3">
        <f t="shared" si="50"/>
        <v>0</v>
      </c>
      <c r="X135" s="45">
        <f t="shared" si="59"/>
        <v>0</v>
      </c>
      <c r="Y135" s="46">
        <f t="shared" si="43"/>
        <v>0</v>
      </c>
      <c r="Z135" s="62">
        <f t="shared" si="51"/>
        <v>0</v>
      </c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</row>
    <row r="136" spans="1:51" x14ac:dyDescent="0.25">
      <c r="A136" s="70"/>
      <c r="B136" s="43">
        <v>119</v>
      </c>
      <c r="C136" s="44">
        <f t="shared" si="38"/>
        <v>0</v>
      </c>
      <c r="D136" s="3">
        <f t="shared" si="52"/>
        <v>0</v>
      </c>
      <c r="E136" s="3"/>
      <c r="F136" s="45">
        <f t="shared" si="53"/>
        <v>0</v>
      </c>
      <c r="G136" s="46">
        <f t="shared" si="31"/>
        <v>0</v>
      </c>
      <c r="H136" s="62">
        <f t="shared" si="44"/>
        <v>45</v>
      </c>
      <c r="I136" s="3">
        <f t="shared" si="54"/>
        <v>0</v>
      </c>
      <c r="J136" s="3">
        <f t="shared" si="39"/>
        <v>0</v>
      </c>
      <c r="K136" s="3">
        <f t="shared" si="45"/>
        <v>122</v>
      </c>
      <c r="L136" s="45">
        <f t="shared" si="55"/>
        <v>397</v>
      </c>
      <c r="M136" s="46">
        <f t="shared" si="40"/>
        <v>221.77037416908462</v>
      </c>
      <c r="N136" s="62">
        <f t="shared" si="46"/>
        <v>0</v>
      </c>
      <c r="O136" s="3">
        <f t="shared" si="56"/>
        <v>0</v>
      </c>
      <c r="P136" s="3">
        <f t="shared" si="41"/>
        <v>0</v>
      </c>
      <c r="Q136" s="3">
        <f t="shared" si="47"/>
        <v>0</v>
      </c>
      <c r="R136" s="45">
        <f t="shared" si="57"/>
        <v>0</v>
      </c>
      <c r="S136" s="46">
        <f t="shared" si="48"/>
        <v>0</v>
      </c>
      <c r="T136" s="62">
        <f t="shared" si="49"/>
        <v>0</v>
      </c>
      <c r="U136" s="3">
        <f t="shared" si="58"/>
        <v>0</v>
      </c>
      <c r="V136" s="3">
        <f t="shared" si="42"/>
        <v>0</v>
      </c>
      <c r="W136" s="3">
        <f t="shared" si="50"/>
        <v>0</v>
      </c>
      <c r="X136" s="45">
        <f t="shared" si="59"/>
        <v>0</v>
      </c>
      <c r="Y136" s="46">
        <f t="shared" si="43"/>
        <v>0</v>
      </c>
      <c r="Z136" s="62">
        <f t="shared" si="51"/>
        <v>0</v>
      </c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</row>
    <row r="137" spans="1:51" s="52" customFormat="1" x14ac:dyDescent="0.25">
      <c r="A137" s="70"/>
      <c r="B137" s="47">
        <v>120</v>
      </c>
      <c r="C137" s="48">
        <f t="shared" si="38"/>
        <v>0</v>
      </c>
      <c r="D137" s="49">
        <f t="shared" si="52"/>
        <v>0</v>
      </c>
      <c r="E137" s="49"/>
      <c r="F137" s="50">
        <f t="shared" si="53"/>
        <v>0</v>
      </c>
      <c r="G137" s="51">
        <f t="shared" si="31"/>
        <v>0</v>
      </c>
      <c r="H137" s="49">
        <f t="shared" si="44"/>
        <v>45</v>
      </c>
      <c r="I137" s="49">
        <f t="shared" si="54"/>
        <v>0</v>
      </c>
      <c r="J137" s="49">
        <f t="shared" si="39"/>
        <v>0</v>
      </c>
      <c r="K137" s="49">
        <f t="shared" si="45"/>
        <v>122</v>
      </c>
      <c r="L137" s="50">
        <f t="shared" si="55"/>
        <v>221.77037416908462</v>
      </c>
      <c r="M137" s="51">
        <f t="shared" si="40"/>
        <v>0</v>
      </c>
      <c r="N137" s="49">
        <f t="shared" si="46"/>
        <v>0</v>
      </c>
      <c r="O137" s="49">
        <f t="shared" si="56"/>
        <v>0</v>
      </c>
      <c r="P137" s="49">
        <f t="shared" si="41"/>
        <v>0</v>
      </c>
      <c r="Q137" s="49">
        <f t="shared" si="47"/>
        <v>0</v>
      </c>
      <c r="R137" s="50">
        <f t="shared" si="57"/>
        <v>0</v>
      </c>
      <c r="S137" s="51">
        <f t="shared" si="48"/>
        <v>0</v>
      </c>
      <c r="T137" s="49">
        <f t="shared" si="49"/>
        <v>0</v>
      </c>
      <c r="U137" s="49">
        <f t="shared" si="58"/>
        <v>0</v>
      </c>
      <c r="V137" s="49">
        <f t="shared" si="42"/>
        <v>0</v>
      </c>
      <c r="W137" s="49">
        <f t="shared" si="50"/>
        <v>0</v>
      </c>
      <c r="X137" s="50">
        <f t="shared" si="59"/>
        <v>0</v>
      </c>
      <c r="Y137" s="51">
        <f t="shared" si="43"/>
        <v>0</v>
      </c>
      <c r="Z137" s="49">
        <f t="shared" si="51"/>
        <v>0</v>
      </c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</row>
    <row r="138" spans="1:51" x14ac:dyDescent="0.25">
      <c r="A138" s="70"/>
      <c r="B138" s="71"/>
      <c r="C138" s="70"/>
      <c r="D138" s="72"/>
      <c r="E138" s="72"/>
      <c r="F138" s="70"/>
      <c r="G138" s="72"/>
      <c r="H138" s="72"/>
      <c r="I138" s="70"/>
      <c r="J138" s="72"/>
      <c r="K138" s="72"/>
      <c r="L138" s="70"/>
      <c r="M138" s="72"/>
      <c r="N138" s="72"/>
      <c r="O138" s="70"/>
      <c r="P138" s="72"/>
      <c r="Q138" s="72"/>
      <c r="R138" s="70"/>
      <c r="S138" s="72"/>
      <c r="T138" s="72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</row>
    <row r="139" spans="1:51" x14ac:dyDescent="0.25">
      <c r="A139" s="70"/>
      <c r="B139" s="71"/>
      <c r="C139" s="70"/>
      <c r="D139" s="72"/>
      <c r="E139" s="72"/>
      <c r="F139" s="70"/>
      <c r="G139" s="72"/>
      <c r="H139" s="72"/>
      <c r="I139" s="70"/>
      <c r="J139" s="72"/>
      <c r="K139" s="72"/>
      <c r="L139" s="70"/>
      <c r="M139" s="72"/>
      <c r="N139" s="72"/>
      <c r="O139" s="70"/>
      <c r="P139" s="72"/>
      <c r="Q139" s="72"/>
      <c r="R139" s="70"/>
      <c r="S139" s="72"/>
      <c r="T139" s="72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</row>
    <row r="140" spans="1:51" x14ac:dyDescent="0.25">
      <c r="A140" s="70"/>
      <c r="B140" s="71"/>
      <c r="C140" s="70"/>
      <c r="D140" s="72"/>
      <c r="E140" s="72"/>
      <c r="F140" s="70"/>
      <c r="G140" s="72"/>
      <c r="H140" s="72"/>
      <c r="I140" s="70"/>
      <c r="J140" s="72"/>
      <c r="K140" s="72"/>
      <c r="L140" s="70"/>
      <c r="M140" s="72"/>
      <c r="N140" s="72"/>
      <c r="O140" s="70"/>
      <c r="P140" s="72"/>
      <c r="Q140" s="72"/>
      <c r="R140" s="70"/>
      <c r="S140" s="72"/>
      <c r="T140" s="72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</row>
    <row r="141" spans="1:51" x14ac:dyDescent="0.25">
      <c r="A141" s="70"/>
      <c r="B141" s="71"/>
      <c r="C141" s="70"/>
      <c r="D141" s="72"/>
      <c r="E141" s="72"/>
      <c r="F141" s="70"/>
      <c r="G141" s="72"/>
      <c r="H141" s="72"/>
      <c r="I141" s="70"/>
      <c r="J141" s="72"/>
      <c r="K141" s="72"/>
      <c r="L141" s="70"/>
      <c r="M141" s="72"/>
      <c r="N141" s="72"/>
      <c r="O141" s="70"/>
      <c r="P141" s="72"/>
      <c r="Q141" s="72"/>
      <c r="R141" s="70"/>
      <c r="S141" s="72"/>
      <c r="T141" s="72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</row>
    <row r="142" spans="1:51" x14ac:dyDescent="0.25">
      <c r="A142" s="70"/>
      <c r="B142" s="71"/>
      <c r="C142" s="70"/>
      <c r="D142" s="72"/>
      <c r="E142" s="72"/>
      <c r="F142" s="70"/>
      <c r="G142" s="72"/>
      <c r="H142" s="72"/>
      <c r="I142" s="70"/>
      <c r="J142" s="72"/>
      <c r="K142" s="72"/>
      <c r="L142" s="70"/>
      <c r="M142" s="72"/>
      <c r="N142" s="72"/>
      <c r="O142" s="70"/>
      <c r="P142" s="72"/>
      <c r="Q142" s="72"/>
      <c r="R142" s="70"/>
      <c r="S142" s="72"/>
      <c r="T142" s="72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</row>
    <row r="143" spans="1:51" x14ac:dyDescent="0.25">
      <c r="A143" s="70"/>
      <c r="B143" s="71"/>
      <c r="C143" s="70"/>
      <c r="D143" s="72"/>
      <c r="E143" s="72"/>
      <c r="F143" s="70"/>
      <c r="G143" s="72"/>
      <c r="H143" s="72"/>
      <c r="I143" s="70"/>
      <c r="J143" s="72"/>
      <c r="K143" s="72"/>
      <c r="L143" s="70"/>
      <c r="M143" s="72"/>
      <c r="N143" s="72"/>
      <c r="O143" s="70"/>
      <c r="P143" s="72"/>
      <c r="Q143" s="72"/>
      <c r="R143" s="70"/>
      <c r="S143" s="72"/>
      <c r="T143" s="72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</row>
    <row r="144" spans="1:51" x14ac:dyDescent="0.25">
      <c r="A144" s="70"/>
      <c r="B144" s="71"/>
      <c r="C144" s="70"/>
      <c r="D144" s="72"/>
      <c r="E144" s="72"/>
      <c r="F144" s="70"/>
      <c r="G144" s="72"/>
      <c r="H144" s="72"/>
      <c r="I144" s="70"/>
      <c r="J144" s="72"/>
      <c r="K144" s="72"/>
      <c r="L144" s="70"/>
      <c r="M144" s="72"/>
      <c r="N144" s="72"/>
      <c r="O144" s="70"/>
      <c r="P144" s="72"/>
      <c r="Q144" s="72"/>
      <c r="R144" s="70"/>
      <c r="S144" s="72"/>
      <c r="T144" s="72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</row>
    <row r="145" spans="1:51" x14ac:dyDescent="0.25">
      <c r="A145" s="70"/>
      <c r="B145" s="71"/>
      <c r="C145" s="70"/>
      <c r="D145" s="72"/>
      <c r="E145" s="72"/>
      <c r="F145" s="70"/>
      <c r="G145" s="72"/>
      <c r="H145" s="72"/>
      <c r="I145" s="70"/>
      <c r="J145" s="72"/>
      <c r="K145" s="72"/>
      <c r="L145" s="70"/>
      <c r="M145" s="72"/>
      <c r="N145" s="72"/>
      <c r="O145" s="70"/>
      <c r="P145" s="72"/>
      <c r="Q145" s="72"/>
      <c r="R145" s="70"/>
      <c r="S145" s="72"/>
      <c r="T145" s="72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</row>
    <row r="146" spans="1:51" x14ac:dyDescent="0.25">
      <c r="A146" s="70"/>
      <c r="B146" s="71"/>
      <c r="C146" s="70"/>
      <c r="D146" s="72"/>
      <c r="E146" s="72"/>
      <c r="F146" s="70"/>
      <c r="G146" s="72"/>
      <c r="H146" s="72"/>
      <c r="I146" s="70"/>
      <c r="J146" s="72"/>
      <c r="K146" s="72"/>
      <c r="L146" s="70"/>
      <c r="M146" s="72"/>
      <c r="N146" s="72"/>
      <c r="O146" s="70"/>
      <c r="P146" s="72"/>
      <c r="Q146" s="72"/>
      <c r="R146" s="70"/>
      <c r="S146" s="72"/>
      <c r="T146" s="72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</row>
    <row r="147" spans="1:51" x14ac:dyDescent="0.25">
      <c r="A147" s="70"/>
      <c r="B147" s="71"/>
      <c r="C147" s="70"/>
      <c r="D147" s="72"/>
      <c r="E147" s="72"/>
      <c r="F147" s="70"/>
      <c r="G147" s="72"/>
      <c r="H147" s="72"/>
      <c r="I147" s="70"/>
      <c r="J147" s="72"/>
      <c r="K147" s="72"/>
      <c r="L147" s="70"/>
      <c r="M147" s="72"/>
      <c r="N147" s="72"/>
      <c r="O147" s="70"/>
      <c r="P147" s="72"/>
      <c r="Q147" s="72"/>
      <c r="R147" s="70"/>
      <c r="S147" s="72"/>
      <c r="T147" s="72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</row>
    <row r="148" spans="1:51" x14ac:dyDescent="0.25">
      <c r="A148" s="70"/>
      <c r="B148" s="71"/>
      <c r="C148" s="70"/>
      <c r="D148" s="72"/>
      <c r="E148" s="72"/>
      <c r="F148" s="70"/>
      <c r="G148" s="72"/>
      <c r="H148" s="72"/>
      <c r="I148" s="70"/>
      <c r="J148" s="72"/>
      <c r="K148" s="72"/>
      <c r="L148" s="70"/>
      <c r="M148" s="72"/>
      <c r="N148" s="72"/>
      <c r="O148" s="70"/>
      <c r="P148" s="72"/>
      <c r="Q148" s="72"/>
      <c r="R148" s="70"/>
      <c r="S148" s="72"/>
      <c r="T148" s="72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</row>
    <row r="149" spans="1:51" x14ac:dyDescent="0.25">
      <c r="A149" s="70"/>
      <c r="B149" s="71"/>
      <c r="C149" s="70"/>
      <c r="D149" s="72"/>
      <c r="E149" s="72"/>
      <c r="F149" s="70"/>
      <c r="G149" s="72"/>
      <c r="H149" s="72"/>
      <c r="I149" s="70"/>
      <c r="J149" s="72"/>
      <c r="K149" s="72"/>
      <c r="L149" s="70"/>
      <c r="M149" s="72"/>
      <c r="N149" s="72"/>
      <c r="O149" s="70"/>
      <c r="P149" s="72"/>
      <c r="Q149" s="72"/>
      <c r="R149" s="70"/>
      <c r="S149" s="72"/>
      <c r="T149" s="72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</row>
    <row r="150" spans="1:51" x14ac:dyDescent="0.25">
      <c r="A150" s="70"/>
      <c r="B150" s="71"/>
      <c r="C150" s="70"/>
      <c r="D150" s="72"/>
      <c r="E150" s="72"/>
      <c r="F150" s="70"/>
      <c r="G150" s="72"/>
      <c r="H150" s="72"/>
      <c r="I150" s="70"/>
      <c r="J150" s="72"/>
      <c r="K150" s="72"/>
      <c r="L150" s="70"/>
      <c r="M150" s="72"/>
      <c r="N150" s="72"/>
      <c r="O150" s="70"/>
      <c r="P150" s="72"/>
      <c r="Q150" s="72"/>
      <c r="R150" s="70"/>
      <c r="S150" s="72"/>
      <c r="T150" s="72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</row>
    <row r="151" spans="1:51" x14ac:dyDescent="0.25">
      <c r="A151" s="70"/>
      <c r="B151" s="71"/>
      <c r="C151" s="70"/>
      <c r="D151" s="72"/>
      <c r="E151" s="72"/>
      <c r="F151" s="70"/>
      <c r="G151" s="72"/>
      <c r="H151" s="72"/>
      <c r="I151" s="70"/>
      <c r="J151" s="72"/>
      <c r="K151" s="72"/>
      <c r="L151" s="70"/>
      <c r="M151" s="72"/>
      <c r="N151" s="72"/>
      <c r="O151" s="70"/>
      <c r="P151" s="72"/>
      <c r="Q151" s="72"/>
      <c r="R151" s="70"/>
      <c r="S151" s="72"/>
      <c r="T151" s="72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</row>
    <row r="152" spans="1:51" x14ac:dyDescent="0.25">
      <c r="A152" s="70"/>
      <c r="B152" s="71"/>
      <c r="C152" s="70"/>
      <c r="D152" s="72"/>
      <c r="E152" s="72"/>
      <c r="F152" s="70"/>
      <c r="G152" s="72"/>
      <c r="H152" s="72"/>
      <c r="I152" s="70"/>
      <c r="J152" s="72"/>
      <c r="K152" s="72"/>
      <c r="L152" s="70"/>
      <c r="M152" s="72"/>
      <c r="N152" s="72"/>
      <c r="O152" s="70"/>
      <c r="P152" s="72"/>
      <c r="Q152" s="72"/>
      <c r="R152" s="70"/>
      <c r="S152" s="72"/>
      <c r="T152" s="72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</row>
    <row r="153" spans="1:51" x14ac:dyDescent="0.25">
      <c r="A153" s="70"/>
      <c r="B153" s="71"/>
      <c r="C153" s="70"/>
      <c r="D153" s="72"/>
      <c r="E153" s="72"/>
      <c r="F153" s="70"/>
      <c r="G153" s="72"/>
      <c r="H153" s="72"/>
      <c r="I153" s="70"/>
      <c r="J153" s="72"/>
      <c r="K153" s="72"/>
      <c r="L153" s="70"/>
      <c r="M153" s="72"/>
      <c r="N153" s="72"/>
      <c r="O153" s="70"/>
      <c r="P153" s="72"/>
      <c r="Q153" s="72"/>
      <c r="R153" s="70"/>
      <c r="S153" s="72"/>
      <c r="T153" s="72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</row>
    <row r="154" spans="1:51" x14ac:dyDescent="0.25">
      <c r="A154" s="70"/>
      <c r="B154" s="71"/>
      <c r="C154" s="70"/>
      <c r="D154" s="72"/>
      <c r="E154" s="72"/>
      <c r="F154" s="70"/>
      <c r="G154" s="72"/>
      <c r="H154" s="72"/>
      <c r="I154" s="70"/>
      <c r="J154" s="72"/>
      <c r="K154" s="72"/>
      <c r="L154" s="70"/>
      <c r="M154" s="72"/>
      <c r="N154" s="72"/>
      <c r="O154" s="70"/>
      <c r="P154" s="72"/>
      <c r="Q154" s="72"/>
      <c r="R154" s="70"/>
      <c r="S154" s="72"/>
      <c r="T154" s="72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</row>
    <row r="155" spans="1:51" x14ac:dyDescent="0.25">
      <c r="A155" s="70"/>
      <c r="B155" s="71"/>
      <c r="C155" s="70"/>
      <c r="D155" s="72"/>
      <c r="E155" s="72"/>
      <c r="F155" s="70"/>
      <c r="G155" s="72"/>
      <c r="H155" s="72"/>
      <c r="I155" s="70"/>
      <c r="J155" s="72"/>
      <c r="K155" s="72"/>
      <c r="L155" s="70"/>
      <c r="M155" s="72"/>
      <c r="N155" s="72"/>
      <c r="O155" s="70"/>
      <c r="P155" s="72"/>
      <c r="Q155" s="72"/>
      <c r="R155" s="70"/>
      <c r="S155" s="72"/>
      <c r="T155" s="72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</row>
    <row r="156" spans="1:51" x14ac:dyDescent="0.25">
      <c r="A156" s="70"/>
      <c r="B156" s="71"/>
      <c r="C156" s="70"/>
      <c r="D156" s="72"/>
      <c r="E156" s="72"/>
      <c r="F156" s="70"/>
      <c r="G156" s="72"/>
      <c r="H156" s="72"/>
      <c r="I156" s="70"/>
      <c r="J156" s="72"/>
      <c r="K156" s="72"/>
      <c r="L156" s="70"/>
      <c r="M156" s="72"/>
      <c r="N156" s="72"/>
      <c r="O156" s="70"/>
      <c r="P156" s="72"/>
      <c r="Q156" s="72"/>
      <c r="R156" s="70"/>
      <c r="S156" s="72"/>
      <c r="T156" s="72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</row>
    <row r="157" spans="1:51" x14ac:dyDescent="0.25">
      <c r="A157" s="70"/>
      <c r="B157" s="71"/>
      <c r="C157" s="70"/>
      <c r="D157" s="72"/>
      <c r="E157" s="72"/>
      <c r="F157" s="70"/>
      <c r="G157" s="72"/>
      <c r="H157" s="72"/>
      <c r="I157" s="70"/>
      <c r="J157" s="72"/>
      <c r="K157" s="72"/>
      <c r="L157" s="70"/>
      <c r="M157" s="72"/>
      <c r="N157" s="72"/>
      <c r="O157" s="70"/>
      <c r="P157" s="72"/>
      <c r="Q157" s="72"/>
      <c r="R157" s="70"/>
      <c r="S157" s="72"/>
      <c r="T157" s="72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</row>
    <row r="158" spans="1:51" x14ac:dyDescent="0.25">
      <c r="A158" s="70"/>
      <c r="B158" s="71"/>
      <c r="C158" s="70"/>
      <c r="D158" s="72"/>
      <c r="E158" s="72"/>
      <c r="F158" s="70"/>
      <c r="G158" s="72"/>
      <c r="H158" s="72"/>
      <c r="I158" s="70"/>
      <c r="J158" s="72"/>
      <c r="K158" s="72"/>
      <c r="L158" s="70"/>
      <c r="M158" s="72"/>
      <c r="N158" s="72"/>
      <c r="O158" s="70"/>
      <c r="P158" s="72"/>
      <c r="Q158" s="72"/>
      <c r="R158" s="70"/>
      <c r="S158" s="72"/>
      <c r="T158" s="72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</row>
    <row r="159" spans="1:51" x14ac:dyDescent="0.25">
      <c r="A159" s="70"/>
      <c r="B159" s="71"/>
      <c r="C159" s="70"/>
      <c r="D159" s="72"/>
      <c r="E159" s="72"/>
      <c r="F159" s="70"/>
      <c r="G159" s="72"/>
      <c r="H159" s="72"/>
      <c r="I159" s="70"/>
      <c r="J159" s="72"/>
      <c r="K159" s="72"/>
      <c r="L159" s="70"/>
      <c r="M159" s="72"/>
      <c r="N159" s="72"/>
      <c r="O159" s="70"/>
      <c r="P159" s="72"/>
      <c r="Q159" s="72"/>
      <c r="R159" s="70"/>
      <c r="S159" s="72"/>
      <c r="T159" s="72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</row>
    <row r="160" spans="1:51" x14ac:dyDescent="0.25">
      <c r="A160" s="70"/>
      <c r="B160" s="71"/>
      <c r="C160" s="70"/>
      <c r="D160" s="72"/>
      <c r="E160" s="72"/>
      <c r="F160" s="70"/>
      <c r="G160" s="72"/>
      <c r="H160" s="72"/>
      <c r="I160" s="70"/>
      <c r="J160" s="72"/>
      <c r="K160" s="72"/>
      <c r="L160" s="70"/>
      <c r="M160" s="72"/>
      <c r="N160" s="72"/>
      <c r="O160" s="70"/>
      <c r="P160" s="72"/>
      <c r="Q160" s="72"/>
      <c r="R160" s="70"/>
      <c r="S160" s="72"/>
      <c r="T160" s="72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</row>
    <row r="161" spans="1:51" x14ac:dyDescent="0.25">
      <c r="A161" s="70"/>
      <c r="B161" s="71"/>
      <c r="C161" s="70"/>
      <c r="D161" s="72"/>
      <c r="E161" s="72"/>
      <c r="F161" s="70"/>
      <c r="G161" s="72"/>
      <c r="H161" s="72"/>
      <c r="I161" s="70"/>
      <c r="J161" s="72"/>
      <c r="K161" s="72"/>
      <c r="L161" s="70"/>
      <c r="M161" s="72"/>
      <c r="N161" s="72"/>
      <c r="O161" s="70"/>
      <c r="P161" s="72"/>
      <c r="Q161" s="72"/>
      <c r="R161" s="70"/>
      <c r="S161" s="72"/>
      <c r="T161" s="72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</row>
    <row r="162" spans="1:51" x14ac:dyDescent="0.25">
      <c r="A162" s="70"/>
      <c r="B162" s="71"/>
      <c r="C162" s="70"/>
      <c r="D162" s="72"/>
      <c r="E162" s="72"/>
      <c r="F162" s="70"/>
      <c r="G162" s="72"/>
      <c r="H162" s="72"/>
      <c r="I162" s="70"/>
      <c r="J162" s="72"/>
      <c r="K162" s="72"/>
      <c r="L162" s="70"/>
      <c r="M162" s="72"/>
      <c r="N162" s="72"/>
      <c r="O162" s="70"/>
      <c r="P162" s="72"/>
      <c r="Q162" s="72"/>
      <c r="R162" s="70"/>
      <c r="S162" s="72"/>
      <c r="T162" s="72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</row>
    <row r="163" spans="1:51" x14ac:dyDescent="0.25">
      <c r="A163" s="70"/>
      <c r="B163" s="71"/>
      <c r="C163" s="70"/>
      <c r="D163" s="72"/>
      <c r="E163" s="72"/>
      <c r="F163" s="70"/>
      <c r="G163" s="72"/>
      <c r="H163" s="72"/>
      <c r="I163" s="70"/>
      <c r="J163" s="72"/>
      <c r="K163" s="72"/>
      <c r="L163" s="70"/>
      <c r="M163" s="72"/>
      <c r="N163" s="72"/>
      <c r="O163" s="70"/>
      <c r="P163" s="72"/>
      <c r="Q163" s="72"/>
      <c r="R163" s="70"/>
      <c r="S163" s="72"/>
      <c r="T163" s="72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</row>
    <row r="164" spans="1:51" x14ac:dyDescent="0.25">
      <c r="A164" s="70"/>
      <c r="B164" s="71"/>
      <c r="C164" s="70"/>
      <c r="D164" s="72"/>
      <c r="E164" s="72"/>
      <c r="F164" s="70"/>
      <c r="G164" s="72"/>
      <c r="H164" s="72"/>
      <c r="I164" s="70"/>
      <c r="J164" s="72"/>
      <c r="K164" s="72"/>
      <c r="L164" s="70"/>
      <c r="M164" s="72"/>
      <c r="N164" s="72"/>
      <c r="O164" s="70"/>
      <c r="P164" s="72"/>
      <c r="Q164" s="72"/>
      <c r="R164" s="70"/>
      <c r="S164" s="72"/>
      <c r="T164" s="72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</row>
    <row r="165" spans="1:51" x14ac:dyDescent="0.25">
      <c r="A165" s="70"/>
      <c r="B165" s="71"/>
      <c r="C165" s="70"/>
      <c r="D165" s="72"/>
      <c r="E165" s="72"/>
      <c r="F165" s="70"/>
      <c r="G165" s="72"/>
      <c r="H165" s="72"/>
      <c r="I165" s="70"/>
      <c r="J165" s="72"/>
      <c r="K165" s="72"/>
      <c r="L165" s="70"/>
      <c r="M165" s="72"/>
      <c r="N165" s="72"/>
      <c r="O165" s="70"/>
      <c r="P165" s="72"/>
      <c r="Q165" s="72"/>
      <c r="R165" s="70"/>
      <c r="S165" s="72"/>
      <c r="T165" s="72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</row>
    <row r="166" spans="1:51" x14ac:dyDescent="0.25">
      <c r="A166" s="70"/>
      <c r="B166" s="71"/>
      <c r="C166" s="70"/>
      <c r="D166" s="72"/>
      <c r="E166" s="72"/>
      <c r="F166" s="70"/>
      <c r="G166" s="72"/>
      <c r="H166" s="72"/>
      <c r="I166" s="70"/>
      <c r="J166" s="72"/>
      <c r="K166" s="72"/>
      <c r="L166" s="70"/>
      <c r="M166" s="72"/>
      <c r="N166" s="72"/>
      <c r="O166" s="70"/>
      <c r="P166" s="72"/>
      <c r="Q166" s="72"/>
      <c r="R166" s="70"/>
      <c r="S166" s="72"/>
      <c r="T166" s="72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</row>
    <row r="167" spans="1:51" x14ac:dyDescent="0.25">
      <c r="A167" s="70"/>
      <c r="B167" s="71"/>
      <c r="C167" s="70"/>
      <c r="D167" s="72"/>
      <c r="E167" s="72"/>
      <c r="F167" s="70"/>
      <c r="G167" s="72"/>
      <c r="H167" s="72"/>
      <c r="I167" s="70"/>
      <c r="J167" s="72"/>
      <c r="K167" s="72"/>
      <c r="L167" s="70"/>
      <c r="M167" s="72"/>
      <c r="N167" s="72"/>
      <c r="O167" s="70"/>
      <c r="P167" s="72"/>
      <c r="Q167" s="72"/>
      <c r="R167" s="70"/>
      <c r="S167" s="72"/>
      <c r="T167" s="72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</row>
    <row r="168" spans="1:51" x14ac:dyDescent="0.25">
      <c r="A168" s="70"/>
      <c r="B168" s="71"/>
      <c r="C168" s="70"/>
      <c r="D168" s="72"/>
      <c r="E168" s="72"/>
      <c r="F168" s="70"/>
      <c r="G168" s="72"/>
      <c r="H168" s="72"/>
      <c r="I168" s="70"/>
      <c r="J168" s="72"/>
      <c r="K168" s="72"/>
      <c r="L168" s="70"/>
      <c r="M168" s="72"/>
      <c r="N168" s="72"/>
      <c r="O168" s="70"/>
      <c r="P168" s="72"/>
      <c r="Q168" s="72"/>
      <c r="R168" s="70"/>
      <c r="S168" s="72"/>
      <c r="T168" s="72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</row>
    <row r="169" spans="1:51" x14ac:dyDescent="0.25">
      <c r="A169" s="70"/>
      <c r="B169" s="71"/>
      <c r="C169" s="70"/>
      <c r="D169" s="72"/>
      <c r="E169" s="72"/>
      <c r="F169" s="70"/>
      <c r="G169" s="72"/>
      <c r="H169" s="72"/>
      <c r="I169" s="70"/>
      <c r="J169" s="72"/>
      <c r="K169" s="72"/>
      <c r="L169" s="70"/>
      <c r="M169" s="72"/>
      <c r="N169" s="72"/>
      <c r="O169" s="70"/>
      <c r="P169" s="72"/>
      <c r="Q169" s="72"/>
      <c r="R169" s="70"/>
      <c r="S169" s="72"/>
      <c r="T169" s="72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</row>
    <row r="170" spans="1:51" x14ac:dyDescent="0.25">
      <c r="A170" s="70"/>
      <c r="B170" s="71"/>
      <c r="C170" s="70"/>
      <c r="D170" s="72"/>
      <c r="E170" s="72"/>
      <c r="F170" s="70"/>
      <c r="G170" s="72"/>
      <c r="H170" s="72"/>
      <c r="I170" s="70"/>
      <c r="J170" s="72"/>
      <c r="K170" s="72"/>
      <c r="L170" s="70"/>
      <c r="M170" s="72"/>
      <c r="N170" s="72"/>
      <c r="O170" s="70"/>
      <c r="P170" s="72"/>
      <c r="Q170" s="72"/>
      <c r="R170" s="70"/>
      <c r="S170" s="72"/>
      <c r="T170" s="72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</row>
    <row r="171" spans="1:51" x14ac:dyDescent="0.25">
      <c r="A171" s="70"/>
      <c r="B171" s="71"/>
      <c r="C171" s="70"/>
      <c r="D171" s="72"/>
      <c r="E171" s="72"/>
      <c r="F171" s="70"/>
      <c r="G171" s="72"/>
      <c r="H171" s="72"/>
      <c r="I171" s="70"/>
      <c r="J171" s="72"/>
      <c r="K171" s="72"/>
      <c r="L171" s="70"/>
      <c r="M171" s="72"/>
      <c r="N171" s="72"/>
      <c r="O171" s="70"/>
      <c r="P171" s="72"/>
      <c r="Q171" s="72"/>
      <c r="R171" s="70"/>
      <c r="S171" s="72"/>
      <c r="T171" s="72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</row>
    <row r="172" spans="1:51" x14ac:dyDescent="0.25">
      <c r="A172" s="70"/>
      <c r="B172" s="71"/>
      <c r="C172" s="70"/>
      <c r="D172" s="72"/>
      <c r="E172" s="72"/>
      <c r="F172" s="70"/>
      <c r="G172" s="72"/>
      <c r="H172" s="72"/>
      <c r="I172" s="70"/>
      <c r="J172" s="72"/>
      <c r="K172" s="72"/>
      <c r="L172" s="70"/>
      <c r="M172" s="72"/>
      <c r="N172" s="72"/>
      <c r="O172" s="70"/>
      <c r="P172" s="72"/>
      <c r="Q172" s="72"/>
      <c r="R172" s="70"/>
      <c r="S172" s="72"/>
      <c r="T172" s="72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</row>
    <row r="173" spans="1:51" x14ac:dyDescent="0.25">
      <c r="A173" s="70"/>
      <c r="B173" s="71"/>
      <c r="C173" s="70"/>
      <c r="D173" s="72"/>
      <c r="E173" s="72"/>
      <c r="F173" s="70"/>
      <c r="G173" s="72"/>
      <c r="H173" s="72"/>
      <c r="I173" s="70"/>
      <c r="J173" s="72"/>
      <c r="K173" s="72"/>
      <c r="L173" s="70"/>
      <c r="M173" s="72"/>
      <c r="N173" s="72"/>
      <c r="O173" s="70"/>
      <c r="P173" s="72"/>
      <c r="Q173" s="72"/>
      <c r="R173" s="70"/>
      <c r="S173" s="72"/>
      <c r="T173" s="72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</row>
    <row r="174" spans="1:51" x14ac:dyDescent="0.25">
      <c r="A174" s="70"/>
      <c r="B174" s="71"/>
      <c r="C174" s="70"/>
      <c r="D174" s="72"/>
      <c r="E174" s="72"/>
      <c r="F174" s="70"/>
      <c r="G174" s="72"/>
      <c r="H174" s="72"/>
      <c r="I174" s="70"/>
      <c r="J174" s="72"/>
      <c r="K174" s="72"/>
      <c r="L174" s="70"/>
      <c r="M174" s="72"/>
      <c r="N174" s="72"/>
      <c r="O174" s="70"/>
      <c r="P174" s="72"/>
      <c r="Q174" s="72"/>
      <c r="R174" s="70"/>
      <c r="S174" s="72"/>
      <c r="T174" s="72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</row>
    <row r="175" spans="1:51" x14ac:dyDescent="0.25">
      <c r="A175" s="70"/>
      <c r="B175" s="71"/>
      <c r="C175" s="70"/>
      <c r="D175" s="72"/>
      <c r="E175" s="72"/>
      <c r="F175" s="70"/>
      <c r="G175" s="72"/>
      <c r="H175" s="72"/>
      <c r="I175" s="70"/>
      <c r="J175" s="72"/>
      <c r="K175" s="72"/>
      <c r="L175" s="70"/>
      <c r="M175" s="72"/>
      <c r="N175" s="72"/>
      <c r="O175" s="70"/>
      <c r="P175" s="72"/>
      <c r="Q175" s="72"/>
      <c r="R175" s="70"/>
      <c r="S175" s="72"/>
      <c r="T175" s="72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</row>
    <row r="176" spans="1:51" x14ac:dyDescent="0.25">
      <c r="A176" s="70"/>
      <c r="B176" s="71"/>
      <c r="C176" s="70"/>
      <c r="D176" s="72"/>
      <c r="E176" s="72"/>
      <c r="F176" s="70"/>
      <c r="G176" s="72"/>
      <c r="H176" s="72"/>
      <c r="I176" s="70"/>
      <c r="J176" s="72"/>
      <c r="K176" s="72"/>
      <c r="L176" s="70"/>
      <c r="M176" s="72"/>
      <c r="N176" s="72"/>
      <c r="O176" s="70"/>
      <c r="P176" s="72"/>
      <c r="Q176" s="72"/>
      <c r="R176" s="70"/>
      <c r="S176" s="72"/>
      <c r="T176" s="72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</row>
    <row r="177" spans="1:51" x14ac:dyDescent="0.25">
      <c r="A177" s="70"/>
      <c r="B177" s="71"/>
      <c r="C177" s="70"/>
      <c r="D177" s="72"/>
      <c r="E177" s="72"/>
      <c r="F177" s="70"/>
      <c r="G177" s="72"/>
      <c r="H177" s="72"/>
      <c r="I177" s="70"/>
      <c r="J177" s="72"/>
      <c r="K177" s="72"/>
      <c r="L177" s="70"/>
      <c r="M177" s="72"/>
      <c r="N177" s="72"/>
      <c r="O177" s="70"/>
      <c r="P177" s="72"/>
      <c r="Q177" s="72"/>
      <c r="R177" s="70"/>
      <c r="S177" s="72"/>
      <c r="T177" s="72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</row>
    <row r="178" spans="1:51" x14ac:dyDescent="0.25">
      <c r="A178" s="70"/>
      <c r="B178" s="71"/>
      <c r="C178" s="70"/>
      <c r="D178" s="72"/>
      <c r="E178" s="72"/>
      <c r="F178" s="70"/>
      <c r="G178" s="72"/>
      <c r="H178" s="72"/>
      <c r="I178" s="70"/>
      <c r="J178" s="72"/>
      <c r="K178" s="72"/>
      <c r="L178" s="70"/>
      <c r="M178" s="72"/>
      <c r="N178" s="72"/>
      <c r="O178" s="70"/>
      <c r="P178" s="72"/>
      <c r="Q178" s="72"/>
      <c r="R178" s="70"/>
      <c r="S178" s="72"/>
      <c r="T178" s="72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</row>
    <row r="179" spans="1:51" x14ac:dyDescent="0.25">
      <c r="A179" s="70"/>
      <c r="B179" s="71"/>
      <c r="C179" s="70"/>
      <c r="D179" s="72"/>
      <c r="E179" s="72"/>
      <c r="F179" s="70"/>
      <c r="G179" s="72"/>
      <c r="H179" s="72"/>
      <c r="I179" s="70"/>
      <c r="J179" s="72"/>
      <c r="K179" s="72"/>
      <c r="L179" s="70"/>
      <c r="M179" s="72"/>
      <c r="N179" s="72"/>
      <c r="O179" s="70"/>
      <c r="P179" s="72"/>
      <c r="Q179" s="72"/>
      <c r="R179" s="70"/>
      <c r="S179" s="72"/>
      <c r="T179" s="72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</row>
    <row r="180" spans="1:51" x14ac:dyDescent="0.25">
      <c r="A180" s="70"/>
      <c r="B180" s="71"/>
      <c r="C180" s="70"/>
      <c r="D180" s="72"/>
      <c r="E180" s="72"/>
      <c r="F180" s="70"/>
      <c r="G180" s="72"/>
      <c r="H180" s="72"/>
      <c r="I180" s="70"/>
      <c r="J180" s="72"/>
      <c r="K180" s="72"/>
      <c r="L180" s="70"/>
      <c r="M180" s="72"/>
      <c r="N180" s="72"/>
      <c r="O180" s="70"/>
      <c r="P180" s="72"/>
      <c r="Q180" s="72"/>
      <c r="R180" s="70"/>
      <c r="S180" s="72"/>
      <c r="T180" s="72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</row>
    <row r="181" spans="1:51" x14ac:dyDescent="0.25">
      <c r="A181" s="70"/>
      <c r="B181" s="71"/>
      <c r="C181" s="70"/>
      <c r="D181" s="72"/>
      <c r="E181" s="72"/>
      <c r="F181" s="70"/>
      <c r="G181" s="72"/>
      <c r="H181" s="72"/>
      <c r="I181" s="70"/>
      <c r="J181" s="72"/>
      <c r="K181" s="72"/>
      <c r="L181" s="70"/>
      <c r="M181" s="72"/>
      <c r="N181" s="72"/>
      <c r="O181" s="70"/>
      <c r="P181" s="72"/>
      <c r="Q181" s="72"/>
      <c r="R181" s="70"/>
      <c r="S181" s="72"/>
      <c r="T181" s="72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</row>
    <row r="182" spans="1:51" x14ac:dyDescent="0.25">
      <c r="A182" s="70"/>
      <c r="B182" s="71"/>
      <c r="C182" s="70"/>
      <c r="D182" s="72"/>
      <c r="E182" s="72"/>
      <c r="F182" s="70"/>
      <c r="G182" s="72"/>
      <c r="H182" s="72"/>
      <c r="I182" s="70"/>
      <c r="J182" s="72"/>
      <c r="K182" s="72"/>
      <c r="L182" s="70"/>
      <c r="M182" s="72"/>
      <c r="N182" s="72"/>
      <c r="O182" s="70"/>
      <c r="P182" s="72"/>
      <c r="Q182" s="72"/>
      <c r="R182" s="70"/>
      <c r="S182" s="72"/>
      <c r="T182" s="72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</row>
    <row r="183" spans="1:51" x14ac:dyDescent="0.25">
      <c r="A183" s="70"/>
      <c r="B183" s="71"/>
      <c r="C183" s="70"/>
      <c r="D183" s="72"/>
      <c r="E183" s="72"/>
      <c r="F183" s="70"/>
      <c r="G183" s="72"/>
      <c r="H183" s="72"/>
      <c r="I183" s="70"/>
      <c r="J183" s="72"/>
      <c r="K183" s="72"/>
      <c r="L183" s="70"/>
      <c r="M183" s="72"/>
      <c r="N183" s="72"/>
      <c r="O183" s="70"/>
      <c r="P183" s="72"/>
      <c r="Q183" s="72"/>
      <c r="R183" s="70"/>
      <c r="S183" s="72"/>
      <c r="T183" s="72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</row>
    <row r="184" spans="1:51" x14ac:dyDescent="0.25">
      <c r="A184" s="70"/>
      <c r="B184" s="71"/>
      <c r="C184" s="70"/>
      <c r="D184" s="72"/>
      <c r="E184" s="72"/>
      <c r="F184" s="70"/>
      <c r="G184" s="72"/>
      <c r="H184" s="72"/>
      <c r="I184" s="70"/>
      <c r="J184" s="72"/>
      <c r="K184" s="72"/>
      <c r="L184" s="70"/>
      <c r="M184" s="72"/>
      <c r="N184" s="72"/>
      <c r="O184" s="70"/>
      <c r="P184" s="72"/>
      <c r="Q184" s="72"/>
      <c r="R184" s="70"/>
      <c r="S184" s="72"/>
      <c r="T184" s="72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</row>
    <row r="185" spans="1:51" x14ac:dyDescent="0.25">
      <c r="A185" s="70"/>
      <c r="B185" s="71"/>
      <c r="C185" s="70"/>
      <c r="D185" s="72"/>
      <c r="E185" s="72"/>
      <c r="F185" s="70"/>
      <c r="G185" s="72"/>
      <c r="H185" s="72"/>
      <c r="I185" s="70"/>
      <c r="J185" s="72"/>
      <c r="K185" s="72"/>
      <c r="L185" s="70"/>
      <c r="M185" s="72"/>
      <c r="N185" s="72"/>
      <c r="O185" s="70"/>
      <c r="P185" s="72"/>
      <c r="Q185" s="72"/>
      <c r="R185" s="70"/>
      <c r="S185" s="72"/>
      <c r="T185" s="72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</row>
    <row r="186" spans="1:51" x14ac:dyDescent="0.25">
      <c r="A186" s="70"/>
      <c r="B186" s="71"/>
      <c r="C186" s="70"/>
      <c r="D186" s="72"/>
      <c r="E186" s="72"/>
      <c r="F186" s="70"/>
      <c r="G186" s="72"/>
      <c r="H186" s="72"/>
      <c r="I186" s="70"/>
      <c r="J186" s="72"/>
      <c r="K186" s="72"/>
      <c r="L186" s="70"/>
      <c r="M186" s="72"/>
      <c r="N186" s="72"/>
      <c r="O186" s="70"/>
      <c r="P186" s="72"/>
      <c r="Q186" s="72"/>
      <c r="R186" s="70"/>
      <c r="S186" s="72"/>
      <c r="T186" s="72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</row>
    <row r="187" spans="1:51" x14ac:dyDescent="0.25">
      <c r="A187" s="70"/>
      <c r="B187" s="71"/>
      <c r="C187" s="70"/>
      <c r="D187" s="72"/>
      <c r="E187" s="72"/>
      <c r="F187" s="70"/>
      <c r="G187" s="72"/>
      <c r="H187" s="72"/>
      <c r="I187" s="70"/>
      <c r="J187" s="72"/>
      <c r="K187" s="72"/>
      <c r="L187" s="70"/>
      <c r="M187" s="72"/>
      <c r="N187" s="72"/>
      <c r="O187" s="70"/>
      <c r="P187" s="72"/>
      <c r="Q187" s="72"/>
      <c r="R187" s="70"/>
      <c r="S187" s="72"/>
      <c r="T187" s="72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</row>
    <row r="188" spans="1:51" x14ac:dyDescent="0.25">
      <c r="A188" s="70"/>
      <c r="B188" s="71"/>
      <c r="C188" s="70"/>
      <c r="D188" s="72"/>
      <c r="E188" s="72"/>
      <c r="F188" s="70"/>
      <c r="G188" s="72"/>
      <c r="H188" s="72"/>
      <c r="I188" s="70"/>
      <c r="J188" s="72"/>
      <c r="K188" s="72"/>
      <c r="L188" s="70"/>
      <c r="M188" s="72"/>
      <c r="N188" s="72"/>
      <c r="O188" s="70"/>
      <c r="P188" s="72"/>
      <c r="Q188" s="72"/>
      <c r="R188" s="70"/>
      <c r="S188" s="72"/>
      <c r="T188" s="72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</row>
    <row r="189" spans="1:51" x14ac:dyDescent="0.25">
      <c r="A189" s="70"/>
      <c r="B189" s="71"/>
      <c r="C189" s="70"/>
      <c r="D189" s="72"/>
      <c r="E189" s="72"/>
      <c r="F189" s="70"/>
      <c r="G189" s="72"/>
      <c r="H189" s="72"/>
      <c r="I189" s="70"/>
      <c r="J189" s="72"/>
      <c r="K189" s="72"/>
      <c r="L189" s="70"/>
      <c r="M189" s="72"/>
      <c r="N189" s="72"/>
      <c r="O189" s="70"/>
      <c r="P189" s="72"/>
      <c r="Q189" s="72"/>
      <c r="R189" s="70"/>
      <c r="S189" s="72"/>
      <c r="T189" s="72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</row>
    <row r="190" spans="1:51" x14ac:dyDescent="0.25">
      <c r="A190" s="70"/>
      <c r="B190" s="71"/>
      <c r="C190" s="70"/>
      <c r="D190" s="72"/>
      <c r="E190" s="72"/>
      <c r="F190" s="70"/>
      <c r="G190" s="72"/>
      <c r="H190" s="72"/>
      <c r="I190" s="70"/>
      <c r="J190" s="72"/>
      <c r="K190" s="72"/>
      <c r="L190" s="70"/>
      <c r="M190" s="72"/>
      <c r="N190" s="72"/>
      <c r="O190" s="70"/>
      <c r="P190" s="72"/>
      <c r="Q190" s="72"/>
      <c r="R190" s="70"/>
      <c r="S190" s="72"/>
      <c r="T190" s="72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</row>
    <row r="191" spans="1:51" x14ac:dyDescent="0.25">
      <c r="A191" s="70"/>
      <c r="B191" s="71"/>
      <c r="C191" s="70"/>
      <c r="D191" s="72"/>
      <c r="E191" s="72"/>
      <c r="F191" s="70"/>
      <c r="G191" s="72"/>
      <c r="H191" s="72"/>
      <c r="I191" s="70"/>
      <c r="J191" s="72"/>
      <c r="K191" s="72"/>
      <c r="L191" s="70"/>
      <c r="M191" s="72"/>
      <c r="N191" s="72"/>
      <c r="O191" s="70"/>
      <c r="P191" s="72"/>
      <c r="Q191" s="72"/>
      <c r="R191" s="70"/>
      <c r="S191" s="72"/>
      <c r="T191" s="72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</row>
    <row r="192" spans="1:51" x14ac:dyDescent="0.25">
      <c r="A192" s="70"/>
      <c r="B192" s="71"/>
      <c r="C192" s="70"/>
      <c r="D192" s="72"/>
      <c r="E192" s="72"/>
      <c r="F192" s="70"/>
      <c r="G192" s="72"/>
      <c r="H192" s="72"/>
      <c r="I192" s="70"/>
      <c r="J192" s="72"/>
      <c r="K192" s="72"/>
      <c r="L192" s="70"/>
      <c r="M192" s="72"/>
      <c r="N192" s="72"/>
      <c r="O192" s="70"/>
      <c r="P192" s="72"/>
      <c r="Q192" s="72"/>
      <c r="R192" s="70"/>
      <c r="S192" s="72"/>
      <c r="T192" s="72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</row>
    <row r="193" spans="1:51" x14ac:dyDescent="0.25">
      <c r="A193" s="70"/>
      <c r="B193" s="71"/>
      <c r="C193" s="70"/>
      <c r="D193" s="72"/>
      <c r="E193" s="72"/>
      <c r="F193" s="70"/>
      <c r="G193" s="72"/>
      <c r="H193" s="72"/>
      <c r="I193" s="70"/>
      <c r="J193" s="72"/>
      <c r="K193" s="72"/>
      <c r="L193" s="70"/>
      <c r="M193" s="72"/>
      <c r="N193" s="72"/>
      <c r="O193" s="70"/>
      <c r="P193" s="72"/>
      <c r="Q193" s="72"/>
      <c r="R193" s="70"/>
      <c r="S193" s="72"/>
      <c r="T193" s="72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</row>
    <row r="194" spans="1:51" x14ac:dyDescent="0.25">
      <c r="A194" s="70"/>
      <c r="B194" s="71"/>
      <c r="C194" s="70"/>
      <c r="D194" s="72"/>
      <c r="E194" s="72"/>
      <c r="F194" s="70"/>
      <c r="G194" s="72"/>
      <c r="H194" s="72"/>
      <c r="I194" s="70"/>
      <c r="J194" s="72"/>
      <c r="K194" s="72"/>
      <c r="L194" s="70"/>
      <c r="M194" s="72"/>
      <c r="N194" s="72"/>
      <c r="O194" s="70"/>
      <c r="P194" s="72"/>
      <c r="Q194" s="72"/>
      <c r="R194" s="70"/>
      <c r="S194" s="72"/>
      <c r="T194" s="72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</row>
    <row r="195" spans="1:51" x14ac:dyDescent="0.25">
      <c r="A195" s="70"/>
      <c r="B195" s="71"/>
      <c r="C195" s="70"/>
      <c r="D195" s="72"/>
      <c r="E195" s="72"/>
      <c r="F195" s="70"/>
      <c r="G195" s="72"/>
      <c r="H195" s="72"/>
      <c r="I195" s="70"/>
      <c r="J195" s="72"/>
      <c r="K195" s="72"/>
      <c r="L195" s="70"/>
      <c r="M195" s="72"/>
      <c r="N195" s="72"/>
      <c r="O195" s="70"/>
      <c r="P195" s="72"/>
      <c r="Q195" s="72"/>
      <c r="R195" s="70"/>
      <c r="S195" s="72"/>
      <c r="T195" s="72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</row>
    <row r="196" spans="1:51" x14ac:dyDescent="0.25">
      <c r="A196" s="70"/>
      <c r="B196" s="71"/>
      <c r="C196" s="70"/>
      <c r="D196" s="72"/>
      <c r="E196" s="72"/>
      <c r="F196" s="70"/>
      <c r="G196" s="72"/>
      <c r="H196" s="72"/>
      <c r="I196" s="70"/>
      <c r="J196" s="72"/>
      <c r="K196" s="72"/>
      <c r="L196" s="70"/>
      <c r="M196" s="72"/>
      <c r="N196" s="72"/>
      <c r="O196" s="70"/>
      <c r="P196" s="72"/>
      <c r="Q196" s="72"/>
      <c r="R196" s="70"/>
      <c r="S196" s="72"/>
      <c r="T196" s="72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</row>
    <row r="197" spans="1:51" x14ac:dyDescent="0.25">
      <c r="A197" s="70"/>
      <c r="B197" s="71"/>
      <c r="C197" s="70"/>
      <c r="D197" s="72"/>
      <c r="E197" s="72"/>
      <c r="F197" s="70"/>
      <c r="G197" s="72"/>
      <c r="H197" s="72"/>
      <c r="I197" s="70"/>
      <c r="J197" s="72"/>
      <c r="K197" s="72"/>
      <c r="L197" s="70"/>
      <c r="M197" s="72"/>
      <c r="N197" s="72"/>
      <c r="O197" s="70"/>
      <c r="P197" s="72"/>
      <c r="Q197" s="72"/>
      <c r="R197" s="70"/>
      <c r="S197" s="72"/>
      <c r="T197" s="72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</row>
    <row r="198" spans="1:51" x14ac:dyDescent="0.25">
      <c r="A198" s="70"/>
      <c r="B198" s="71"/>
      <c r="C198" s="70"/>
      <c r="D198" s="72"/>
      <c r="E198" s="72"/>
      <c r="F198" s="70"/>
      <c r="G198" s="72"/>
      <c r="H198" s="72"/>
      <c r="I198" s="70"/>
      <c r="J198" s="72"/>
      <c r="K198" s="72"/>
      <c r="L198" s="70"/>
      <c r="M198" s="72"/>
      <c r="N198" s="72"/>
      <c r="O198" s="70"/>
      <c r="P198" s="72"/>
      <c r="Q198" s="72"/>
      <c r="R198" s="70"/>
      <c r="S198" s="72"/>
      <c r="T198" s="72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</row>
    <row r="199" spans="1:51" x14ac:dyDescent="0.25">
      <c r="A199" s="70"/>
      <c r="B199" s="71"/>
      <c r="C199" s="70"/>
      <c r="D199" s="72"/>
      <c r="E199" s="72"/>
      <c r="F199" s="70"/>
      <c r="G199" s="72"/>
      <c r="H199" s="72"/>
      <c r="I199" s="70"/>
      <c r="J199" s="72"/>
      <c r="K199" s="72"/>
      <c r="L199" s="70"/>
      <c r="M199" s="72"/>
      <c r="N199" s="72"/>
      <c r="O199" s="70"/>
      <c r="P199" s="72"/>
      <c r="Q199" s="72"/>
      <c r="R199" s="70"/>
      <c r="S199" s="72"/>
      <c r="T199" s="72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</row>
    <row r="200" spans="1:51" x14ac:dyDescent="0.25">
      <c r="A200" s="70"/>
      <c r="B200" s="71"/>
      <c r="C200" s="70"/>
      <c r="D200" s="72"/>
      <c r="E200" s="72"/>
      <c r="F200" s="70"/>
      <c r="G200" s="72"/>
      <c r="H200" s="72"/>
      <c r="I200" s="70"/>
      <c r="J200" s="72"/>
      <c r="K200" s="72"/>
      <c r="L200" s="70"/>
      <c r="M200" s="72"/>
      <c r="N200" s="72"/>
      <c r="O200" s="70"/>
      <c r="P200" s="72"/>
      <c r="Q200" s="72"/>
      <c r="R200" s="70"/>
      <c r="S200" s="72"/>
      <c r="T200" s="72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</row>
    <row r="201" spans="1:51" x14ac:dyDescent="0.25">
      <c r="A201" s="70"/>
      <c r="B201" s="71"/>
      <c r="C201" s="70"/>
      <c r="D201" s="72"/>
      <c r="E201" s="72"/>
      <c r="F201" s="70"/>
      <c r="G201" s="72"/>
      <c r="H201" s="72"/>
      <c r="I201" s="70"/>
      <c r="J201" s="72"/>
      <c r="K201" s="72"/>
      <c r="L201" s="70"/>
      <c r="M201" s="72"/>
      <c r="N201" s="72"/>
      <c r="O201" s="70"/>
      <c r="P201" s="72"/>
      <c r="Q201" s="72"/>
      <c r="R201" s="70"/>
      <c r="S201" s="72"/>
      <c r="T201" s="72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</row>
    <row r="202" spans="1:51" x14ac:dyDescent="0.25">
      <c r="A202" s="70"/>
      <c r="B202" s="71"/>
      <c r="C202" s="70"/>
      <c r="D202" s="72"/>
      <c r="E202" s="72"/>
      <c r="F202" s="70"/>
      <c r="G202" s="72"/>
      <c r="H202" s="72"/>
      <c r="I202" s="70"/>
      <c r="J202" s="72"/>
      <c r="K202" s="72"/>
      <c r="L202" s="70"/>
      <c r="M202" s="72"/>
      <c r="N202" s="72"/>
      <c r="O202" s="70"/>
      <c r="P202" s="72"/>
      <c r="Q202" s="72"/>
      <c r="R202" s="70"/>
      <c r="S202" s="72"/>
      <c r="T202" s="72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</row>
    <row r="203" spans="1:51" x14ac:dyDescent="0.25">
      <c r="A203" s="70"/>
      <c r="B203" s="71"/>
      <c r="C203" s="70"/>
      <c r="D203" s="72"/>
      <c r="E203" s="72"/>
      <c r="F203" s="70"/>
      <c r="G203" s="72"/>
      <c r="H203" s="72"/>
      <c r="I203" s="70"/>
      <c r="J203" s="72"/>
      <c r="K203" s="72"/>
      <c r="L203" s="70"/>
      <c r="M203" s="72"/>
      <c r="N203" s="72"/>
      <c r="O203" s="70"/>
      <c r="P203" s="72"/>
      <c r="Q203" s="72"/>
      <c r="R203" s="70"/>
      <c r="S203" s="72"/>
      <c r="T203" s="72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</row>
    <row r="204" spans="1:51" x14ac:dyDescent="0.25">
      <c r="A204" s="70"/>
      <c r="B204" s="71"/>
      <c r="C204" s="70"/>
      <c r="D204" s="72"/>
      <c r="E204" s="72"/>
      <c r="F204" s="70"/>
      <c r="G204" s="72"/>
      <c r="H204" s="72"/>
      <c r="I204" s="70"/>
      <c r="J204" s="72"/>
      <c r="K204" s="72"/>
      <c r="L204" s="70"/>
      <c r="M204" s="72"/>
      <c r="N204" s="72"/>
      <c r="O204" s="70"/>
      <c r="P204" s="72"/>
      <c r="Q204" s="72"/>
      <c r="R204" s="70"/>
      <c r="S204" s="72"/>
      <c r="T204" s="72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</row>
    <row r="205" spans="1:51" x14ac:dyDescent="0.25">
      <c r="A205" s="70"/>
      <c r="B205" s="71"/>
      <c r="C205" s="70"/>
      <c r="D205" s="72"/>
      <c r="E205" s="72"/>
      <c r="F205" s="70"/>
      <c r="G205" s="72"/>
      <c r="H205" s="72"/>
      <c r="I205" s="70"/>
      <c r="J205" s="72"/>
      <c r="K205" s="72"/>
      <c r="L205" s="70"/>
      <c r="M205" s="72"/>
      <c r="N205" s="72"/>
      <c r="O205" s="70"/>
      <c r="P205" s="72"/>
      <c r="Q205" s="72"/>
      <c r="R205" s="70"/>
      <c r="S205" s="72"/>
      <c r="T205" s="72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</row>
    <row r="206" spans="1:51" x14ac:dyDescent="0.25">
      <c r="A206" s="70"/>
      <c r="B206" s="71"/>
      <c r="C206" s="70"/>
      <c r="D206" s="72"/>
      <c r="E206" s="72"/>
      <c r="F206" s="70"/>
      <c r="G206" s="72"/>
      <c r="H206" s="72"/>
      <c r="I206" s="70"/>
      <c r="J206" s="72"/>
      <c r="K206" s="72"/>
      <c r="L206" s="70"/>
      <c r="M206" s="72"/>
      <c r="N206" s="72"/>
      <c r="O206" s="70"/>
      <c r="P206" s="72"/>
      <c r="Q206" s="72"/>
      <c r="R206" s="70"/>
      <c r="S206" s="72"/>
      <c r="T206" s="72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</row>
    <row r="207" spans="1:51" x14ac:dyDescent="0.25">
      <c r="A207" s="70"/>
      <c r="B207" s="71"/>
      <c r="C207" s="70"/>
      <c r="D207" s="72"/>
      <c r="E207" s="72"/>
      <c r="F207" s="70"/>
      <c r="G207" s="72"/>
      <c r="H207" s="72"/>
      <c r="I207" s="70"/>
      <c r="J207" s="72"/>
      <c r="K207" s="72"/>
      <c r="L207" s="70"/>
      <c r="M207" s="72"/>
      <c r="N207" s="72"/>
      <c r="O207" s="70"/>
      <c r="P207" s="72"/>
      <c r="Q207" s="72"/>
      <c r="R207" s="70"/>
      <c r="S207" s="72"/>
      <c r="T207" s="72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</row>
    <row r="208" spans="1:51" x14ac:dyDescent="0.25">
      <c r="A208" s="70"/>
      <c r="B208" s="71"/>
      <c r="C208" s="70"/>
      <c r="D208" s="72"/>
      <c r="E208" s="72"/>
      <c r="F208" s="70"/>
      <c r="G208" s="72"/>
      <c r="H208" s="72"/>
      <c r="I208" s="70"/>
      <c r="J208" s="72"/>
      <c r="K208" s="72"/>
      <c r="L208" s="70"/>
      <c r="M208" s="72"/>
      <c r="N208" s="72"/>
      <c r="O208" s="70"/>
      <c r="P208" s="72"/>
      <c r="Q208" s="72"/>
      <c r="R208" s="70"/>
      <c r="S208" s="72"/>
      <c r="T208" s="72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</row>
    <row r="209" spans="1:51" x14ac:dyDescent="0.25">
      <c r="A209" s="70"/>
      <c r="B209" s="71"/>
      <c r="C209" s="70"/>
      <c r="D209" s="72"/>
      <c r="E209" s="72"/>
      <c r="F209" s="70"/>
      <c r="G209" s="72"/>
      <c r="H209" s="72"/>
      <c r="I209" s="70"/>
      <c r="J209" s="72"/>
      <c r="K209" s="72"/>
      <c r="L209" s="70"/>
      <c r="M209" s="72"/>
      <c r="N209" s="72"/>
      <c r="O209" s="70"/>
      <c r="P209" s="72"/>
      <c r="Q209" s="72"/>
      <c r="R209" s="70"/>
      <c r="S209" s="72"/>
      <c r="T209" s="72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</row>
    <row r="210" spans="1:51" x14ac:dyDescent="0.25">
      <c r="A210" s="70"/>
      <c r="B210" s="71"/>
      <c r="C210" s="70"/>
      <c r="D210" s="72"/>
      <c r="E210" s="72"/>
      <c r="F210" s="70"/>
      <c r="G210" s="72"/>
      <c r="H210" s="72"/>
      <c r="I210" s="70"/>
      <c r="J210" s="72"/>
      <c r="K210" s="72"/>
      <c r="L210" s="70"/>
      <c r="M210" s="72"/>
      <c r="N210" s="72"/>
      <c r="O210" s="70"/>
      <c r="P210" s="72"/>
      <c r="Q210" s="72"/>
      <c r="R210" s="70"/>
      <c r="S210" s="72"/>
      <c r="T210" s="72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</row>
    <row r="211" spans="1:51" x14ac:dyDescent="0.25">
      <c r="A211" s="70"/>
      <c r="B211" s="71"/>
      <c r="C211" s="70"/>
      <c r="D211" s="72"/>
      <c r="E211" s="72"/>
      <c r="F211" s="70"/>
      <c r="G211" s="72"/>
      <c r="H211" s="72"/>
      <c r="I211" s="70"/>
      <c r="J211" s="72"/>
      <c r="K211" s="72"/>
      <c r="L211" s="70"/>
      <c r="M211" s="72"/>
      <c r="N211" s="72"/>
      <c r="O211" s="70"/>
      <c r="P211" s="72"/>
      <c r="Q211" s="72"/>
      <c r="R211" s="70"/>
      <c r="S211" s="72"/>
      <c r="T211" s="72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</row>
    <row r="212" spans="1:51" x14ac:dyDescent="0.25">
      <c r="A212" s="70"/>
      <c r="B212" s="71"/>
      <c r="C212" s="70"/>
      <c r="D212" s="72"/>
      <c r="E212" s="72"/>
      <c r="F212" s="70"/>
      <c r="G212" s="72"/>
      <c r="H212" s="72"/>
      <c r="I212" s="70"/>
      <c r="J212" s="72"/>
      <c r="K212" s="72"/>
      <c r="L212" s="70"/>
      <c r="M212" s="72"/>
      <c r="N212" s="72"/>
      <c r="O212" s="70"/>
      <c r="P212" s="72"/>
      <c r="Q212" s="72"/>
      <c r="R212" s="70"/>
      <c r="S212" s="72"/>
      <c r="T212" s="72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</row>
    <row r="213" spans="1:51" x14ac:dyDescent="0.25">
      <c r="A213" s="70"/>
      <c r="B213" s="71"/>
      <c r="C213" s="70"/>
      <c r="D213" s="72"/>
      <c r="E213" s="72"/>
      <c r="F213" s="70"/>
      <c r="G213" s="72"/>
      <c r="H213" s="72"/>
      <c r="I213" s="70"/>
      <c r="J213" s="72"/>
      <c r="K213" s="72"/>
      <c r="L213" s="70"/>
      <c r="M213" s="72"/>
      <c r="N213" s="72"/>
      <c r="O213" s="70"/>
      <c r="P213" s="72"/>
      <c r="Q213" s="72"/>
      <c r="R213" s="70"/>
      <c r="S213" s="72"/>
      <c r="T213" s="72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</row>
    <row r="214" spans="1:51" x14ac:dyDescent="0.25">
      <c r="A214" s="70"/>
      <c r="B214" s="71"/>
      <c r="C214" s="70"/>
      <c r="D214" s="72"/>
      <c r="E214" s="72"/>
      <c r="F214" s="70"/>
      <c r="G214" s="72"/>
      <c r="H214" s="72"/>
      <c r="I214" s="70"/>
      <c r="J214" s="72"/>
      <c r="K214" s="72"/>
      <c r="L214" s="70"/>
      <c r="M214" s="72"/>
      <c r="N214" s="72"/>
      <c r="O214" s="70"/>
      <c r="P214" s="72"/>
      <c r="Q214" s="72"/>
      <c r="R214" s="70"/>
      <c r="S214" s="72"/>
      <c r="T214" s="72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</row>
    <row r="215" spans="1:51" x14ac:dyDescent="0.25">
      <c r="A215" s="70"/>
      <c r="B215" s="71"/>
      <c r="C215" s="70"/>
      <c r="D215" s="72"/>
      <c r="E215" s="72"/>
      <c r="F215" s="70"/>
      <c r="G215" s="72"/>
      <c r="H215" s="72"/>
      <c r="I215" s="70"/>
      <c r="J215" s="72"/>
      <c r="K215" s="72"/>
      <c r="L215" s="70"/>
      <c r="M215" s="72"/>
      <c r="N215" s="72"/>
      <c r="O215" s="70"/>
      <c r="P215" s="72"/>
      <c r="Q215" s="72"/>
      <c r="R215" s="70"/>
      <c r="S215" s="72"/>
      <c r="T215" s="72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</row>
    <row r="216" spans="1:51" x14ac:dyDescent="0.25">
      <c r="A216" s="70"/>
      <c r="B216" s="71"/>
      <c r="C216" s="70"/>
      <c r="D216" s="72"/>
      <c r="E216" s="72"/>
      <c r="F216" s="70"/>
      <c r="G216" s="72"/>
      <c r="H216" s="72"/>
      <c r="I216" s="70"/>
      <c r="J216" s="72"/>
      <c r="K216" s="72"/>
      <c r="L216" s="70"/>
      <c r="M216" s="72"/>
      <c r="N216" s="72"/>
      <c r="O216" s="70"/>
      <c r="P216" s="72"/>
      <c r="Q216" s="72"/>
      <c r="R216" s="70"/>
      <c r="S216" s="72"/>
      <c r="T216" s="72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</row>
    <row r="217" spans="1:51" x14ac:dyDescent="0.25">
      <c r="A217" s="70"/>
      <c r="B217" s="71"/>
      <c r="C217" s="70"/>
      <c r="D217" s="72"/>
      <c r="E217" s="72"/>
      <c r="F217" s="70"/>
      <c r="G217" s="72"/>
      <c r="H217" s="72"/>
      <c r="I217" s="70"/>
      <c r="J217" s="72"/>
      <c r="K217" s="72"/>
      <c r="L217" s="70"/>
      <c r="M217" s="72"/>
      <c r="N217" s="72"/>
      <c r="O217" s="70"/>
      <c r="P217" s="72"/>
      <c r="Q217" s="72"/>
      <c r="R217" s="70"/>
      <c r="S217" s="72"/>
      <c r="T217" s="72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</row>
    <row r="218" spans="1:51" x14ac:dyDescent="0.25">
      <c r="A218" s="70"/>
      <c r="B218" s="71"/>
      <c r="C218" s="70"/>
      <c r="D218" s="72"/>
      <c r="E218" s="72"/>
      <c r="F218" s="70"/>
      <c r="G218" s="72"/>
      <c r="H218" s="72"/>
      <c r="I218" s="70"/>
      <c r="J218" s="72"/>
      <c r="K218" s="72"/>
      <c r="L218" s="70"/>
      <c r="M218" s="72"/>
      <c r="N218" s="72"/>
      <c r="O218" s="70"/>
      <c r="P218" s="72"/>
      <c r="Q218" s="72"/>
      <c r="R218" s="70"/>
      <c r="S218" s="72"/>
      <c r="T218" s="72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</row>
    <row r="219" spans="1:51" x14ac:dyDescent="0.25">
      <c r="A219" s="70"/>
      <c r="B219" s="71"/>
      <c r="C219" s="70"/>
      <c r="D219" s="72"/>
      <c r="E219" s="72"/>
      <c r="F219" s="70"/>
      <c r="G219" s="72"/>
      <c r="H219" s="72"/>
      <c r="I219" s="70"/>
      <c r="J219" s="72"/>
      <c r="K219" s="72"/>
      <c r="L219" s="70"/>
      <c r="M219" s="72"/>
      <c r="N219" s="72"/>
      <c r="O219" s="70"/>
      <c r="P219" s="72"/>
      <c r="Q219" s="72"/>
      <c r="R219" s="70"/>
      <c r="S219" s="72"/>
      <c r="T219" s="72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</row>
    <row r="220" spans="1:51" x14ac:dyDescent="0.25">
      <c r="A220" s="70"/>
      <c r="B220" s="71"/>
      <c r="C220" s="70"/>
      <c r="D220" s="72"/>
      <c r="E220" s="72"/>
      <c r="F220" s="70"/>
      <c r="G220" s="72"/>
      <c r="H220" s="72"/>
      <c r="I220" s="70"/>
      <c r="J220" s="72"/>
      <c r="K220" s="72"/>
      <c r="L220" s="70"/>
      <c r="M220" s="72"/>
      <c r="N220" s="72"/>
      <c r="O220" s="70"/>
      <c r="P220" s="72"/>
      <c r="Q220" s="72"/>
      <c r="R220" s="70"/>
      <c r="S220" s="72"/>
      <c r="T220" s="72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</row>
    <row r="221" spans="1:51" x14ac:dyDescent="0.25">
      <c r="A221" s="70"/>
      <c r="B221" s="71"/>
      <c r="C221" s="70"/>
      <c r="D221" s="72"/>
      <c r="E221" s="72"/>
      <c r="F221" s="70"/>
      <c r="G221" s="72"/>
      <c r="H221" s="72"/>
      <c r="I221" s="70"/>
      <c r="J221" s="72"/>
      <c r="K221" s="72"/>
      <c r="L221" s="70"/>
      <c r="M221" s="72"/>
      <c r="N221" s="72"/>
      <c r="O221" s="70"/>
      <c r="P221" s="72"/>
      <c r="Q221" s="72"/>
      <c r="R221" s="70"/>
      <c r="S221" s="72"/>
      <c r="T221" s="72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</row>
    <row r="222" spans="1:51" x14ac:dyDescent="0.25">
      <c r="A222" s="70"/>
      <c r="B222" s="71"/>
      <c r="C222" s="70"/>
      <c r="D222" s="72"/>
      <c r="E222" s="72"/>
      <c r="F222" s="70"/>
      <c r="G222" s="72"/>
      <c r="H222" s="72"/>
      <c r="I222" s="70"/>
      <c r="J222" s="72"/>
      <c r="K222" s="72"/>
      <c r="L222" s="70"/>
      <c r="M222" s="72"/>
      <c r="N222" s="72"/>
      <c r="O222" s="70"/>
      <c r="P222" s="72"/>
      <c r="Q222" s="72"/>
      <c r="R222" s="70"/>
      <c r="S222" s="72"/>
      <c r="T222" s="72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</row>
    <row r="223" spans="1:51" x14ac:dyDescent="0.25">
      <c r="A223" s="70"/>
      <c r="B223" s="71"/>
      <c r="C223" s="70"/>
      <c r="D223" s="72"/>
      <c r="E223" s="72"/>
      <c r="F223" s="70"/>
      <c r="G223" s="72"/>
      <c r="H223" s="72"/>
      <c r="I223" s="70"/>
      <c r="J223" s="72"/>
      <c r="K223" s="72"/>
      <c r="L223" s="70"/>
      <c r="M223" s="72"/>
      <c r="N223" s="72"/>
      <c r="O223" s="70"/>
      <c r="P223" s="72"/>
      <c r="Q223" s="72"/>
      <c r="R223" s="70"/>
      <c r="S223" s="72"/>
      <c r="T223" s="72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</row>
    <row r="224" spans="1:51" x14ac:dyDescent="0.25">
      <c r="A224" s="70"/>
      <c r="B224" s="71"/>
      <c r="C224" s="70"/>
      <c r="D224" s="72"/>
      <c r="E224" s="72"/>
      <c r="F224" s="70"/>
      <c r="G224" s="72"/>
      <c r="H224" s="72"/>
      <c r="I224" s="70"/>
      <c r="J224" s="72"/>
      <c r="K224" s="72"/>
      <c r="L224" s="70"/>
      <c r="M224" s="72"/>
      <c r="N224" s="72"/>
      <c r="O224" s="70"/>
      <c r="P224" s="72"/>
      <c r="Q224" s="72"/>
      <c r="R224" s="70"/>
      <c r="S224" s="72"/>
      <c r="T224" s="72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</row>
    <row r="225" spans="1:51" x14ac:dyDescent="0.25">
      <c r="A225" s="70"/>
      <c r="B225" s="71"/>
      <c r="C225" s="70"/>
      <c r="D225" s="72"/>
      <c r="E225" s="72"/>
      <c r="F225" s="70"/>
      <c r="G225" s="72"/>
      <c r="H225" s="72"/>
      <c r="I225" s="70"/>
      <c r="J225" s="72"/>
      <c r="K225" s="72"/>
      <c r="L225" s="70"/>
      <c r="M225" s="72"/>
      <c r="N225" s="72"/>
      <c r="O225" s="70"/>
      <c r="P225" s="72"/>
      <c r="Q225" s="72"/>
      <c r="R225" s="70"/>
      <c r="S225" s="72"/>
      <c r="T225" s="72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</row>
    <row r="226" spans="1:51" x14ac:dyDescent="0.25">
      <c r="A226" s="70"/>
      <c r="B226" s="71"/>
      <c r="C226" s="70"/>
      <c r="D226" s="72"/>
      <c r="E226" s="72"/>
      <c r="F226" s="70"/>
      <c r="G226" s="72"/>
      <c r="H226" s="72"/>
      <c r="I226" s="70"/>
      <c r="J226" s="72"/>
      <c r="K226" s="72"/>
      <c r="L226" s="70"/>
      <c r="M226" s="72"/>
      <c r="N226" s="72"/>
      <c r="O226" s="70"/>
      <c r="P226" s="72"/>
      <c r="Q226" s="72"/>
      <c r="R226" s="70"/>
      <c r="S226" s="72"/>
      <c r="T226" s="72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</row>
    <row r="227" spans="1:51" x14ac:dyDescent="0.25">
      <c r="A227" s="70"/>
      <c r="B227" s="71"/>
      <c r="C227" s="70"/>
      <c r="D227" s="72"/>
      <c r="E227" s="72"/>
      <c r="F227" s="70"/>
      <c r="G227" s="72"/>
      <c r="H227" s="72"/>
      <c r="I227" s="70"/>
      <c r="J227" s="72"/>
      <c r="K227" s="72"/>
      <c r="L227" s="70"/>
      <c r="M227" s="72"/>
      <c r="N227" s="72"/>
      <c r="O227" s="70"/>
      <c r="P227" s="72"/>
      <c r="Q227" s="72"/>
      <c r="R227" s="70"/>
      <c r="S227" s="72"/>
      <c r="T227" s="72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</row>
    <row r="228" spans="1:51" x14ac:dyDescent="0.25">
      <c r="A228" s="70"/>
      <c r="B228" s="71"/>
      <c r="C228" s="70"/>
      <c r="D228" s="72"/>
      <c r="E228" s="72"/>
      <c r="F228" s="70"/>
      <c r="G228" s="72"/>
      <c r="H228" s="72"/>
      <c r="I228" s="70"/>
      <c r="J228" s="72"/>
      <c r="K228" s="72"/>
      <c r="L228" s="70"/>
      <c r="M228" s="72"/>
      <c r="N228" s="72"/>
      <c r="O228" s="70"/>
      <c r="P228" s="72"/>
      <c r="Q228" s="72"/>
      <c r="R228" s="70"/>
      <c r="S228" s="72"/>
      <c r="T228" s="72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</row>
    <row r="229" spans="1:51" x14ac:dyDescent="0.25">
      <c r="A229" s="70"/>
      <c r="B229" s="71"/>
      <c r="C229" s="70"/>
      <c r="D229" s="72"/>
      <c r="E229" s="72"/>
      <c r="F229" s="70"/>
      <c r="G229" s="72"/>
      <c r="H229" s="72"/>
      <c r="I229" s="70"/>
      <c r="J229" s="72"/>
      <c r="K229" s="72"/>
      <c r="L229" s="70"/>
      <c r="M229" s="72"/>
      <c r="N229" s="72"/>
      <c r="O229" s="70"/>
      <c r="P229" s="72"/>
      <c r="Q229" s="72"/>
      <c r="R229" s="70"/>
      <c r="S229" s="72"/>
      <c r="T229" s="72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</row>
    <row r="230" spans="1:51" x14ac:dyDescent="0.25">
      <c r="A230" s="70"/>
      <c r="B230" s="71"/>
      <c r="C230" s="70"/>
      <c r="D230" s="72"/>
      <c r="E230" s="72"/>
      <c r="F230" s="70"/>
      <c r="G230" s="72"/>
      <c r="H230" s="72"/>
      <c r="I230" s="70"/>
      <c r="J230" s="72"/>
      <c r="K230" s="72"/>
      <c r="L230" s="70"/>
      <c r="M230" s="72"/>
      <c r="N230" s="72"/>
      <c r="O230" s="70"/>
      <c r="P230" s="72"/>
      <c r="Q230" s="72"/>
      <c r="R230" s="70"/>
      <c r="S230" s="72"/>
      <c r="T230" s="72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</row>
    <row r="231" spans="1:51" x14ac:dyDescent="0.25">
      <c r="A231" s="70"/>
      <c r="B231" s="71"/>
      <c r="C231" s="70"/>
      <c r="D231" s="72"/>
      <c r="E231" s="72"/>
      <c r="F231" s="70"/>
      <c r="G231" s="72"/>
      <c r="H231" s="72"/>
      <c r="I231" s="70"/>
      <c r="J231" s="72"/>
      <c r="K231" s="72"/>
      <c r="L231" s="70"/>
      <c r="M231" s="72"/>
      <c r="N231" s="72"/>
      <c r="O231" s="70"/>
      <c r="P231" s="72"/>
      <c r="Q231" s="72"/>
      <c r="R231" s="70"/>
      <c r="S231" s="72"/>
      <c r="T231" s="72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</row>
    <row r="232" spans="1:51" x14ac:dyDescent="0.25">
      <c r="A232" s="70"/>
      <c r="B232" s="71"/>
      <c r="C232" s="70"/>
      <c r="D232" s="72"/>
      <c r="E232" s="72"/>
      <c r="F232" s="70"/>
      <c r="G232" s="72"/>
      <c r="H232" s="72"/>
      <c r="I232" s="70"/>
      <c r="J232" s="72"/>
      <c r="K232" s="72"/>
      <c r="L232" s="70"/>
      <c r="M232" s="72"/>
      <c r="N232" s="72"/>
      <c r="O232" s="70"/>
      <c r="P232" s="72"/>
      <c r="Q232" s="72"/>
      <c r="R232" s="70"/>
      <c r="S232" s="72"/>
      <c r="T232" s="72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</row>
    <row r="233" spans="1:51" x14ac:dyDescent="0.25">
      <c r="A233" s="70"/>
      <c r="B233" s="71"/>
      <c r="C233" s="70"/>
      <c r="D233" s="72"/>
      <c r="E233" s="72"/>
      <c r="F233" s="70"/>
      <c r="G233" s="72"/>
      <c r="H233" s="72"/>
      <c r="I233" s="70"/>
      <c r="J233" s="72"/>
      <c r="K233" s="72"/>
      <c r="L233" s="70"/>
      <c r="M233" s="72"/>
      <c r="N233" s="72"/>
      <c r="O233" s="70"/>
      <c r="P233" s="72"/>
      <c r="Q233" s="72"/>
      <c r="R233" s="70"/>
      <c r="S233" s="72"/>
      <c r="T233" s="72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</row>
    <row r="234" spans="1:51" x14ac:dyDescent="0.25">
      <c r="A234" s="70"/>
      <c r="B234" s="71"/>
      <c r="C234" s="70"/>
      <c r="D234" s="72"/>
      <c r="E234" s="72"/>
      <c r="F234" s="70"/>
      <c r="G234" s="72"/>
      <c r="H234" s="72"/>
      <c r="I234" s="70"/>
      <c r="J234" s="72"/>
      <c r="K234" s="72"/>
      <c r="L234" s="70"/>
      <c r="M234" s="72"/>
      <c r="N234" s="72"/>
      <c r="O234" s="70"/>
      <c r="P234" s="72"/>
      <c r="Q234" s="72"/>
      <c r="R234" s="70"/>
      <c r="S234" s="72"/>
      <c r="T234" s="72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</row>
    <row r="235" spans="1:51" x14ac:dyDescent="0.25">
      <c r="A235" s="70"/>
      <c r="B235" s="71"/>
      <c r="C235" s="70"/>
      <c r="D235" s="72"/>
      <c r="E235" s="72"/>
      <c r="F235" s="70"/>
      <c r="G235" s="72"/>
      <c r="H235" s="72"/>
      <c r="I235" s="70"/>
      <c r="J235" s="72"/>
      <c r="K235" s="72"/>
      <c r="L235" s="70"/>
      <c r="M235" s="72"/>
      <c r="N235" s="72"/>
      <c r="O235" s="70"/>
      <c r="P235" s="72"/>
      <c r="Q235" s="72"/>
      <c r="R235" s="70"/>
      <c r="S235" s="72"/>
      <c r="T235" s="72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</row>
    <row r="236" spans="1:51" x14ac:dyDescent="0.25">
      <c r="A236" s="70"/>
      <c r="B236" s="71"/>
      <c r="C236" s="70"/>
      <c r="D236" s="72"/>
      <c r="E236" s="72"/>
      <c r="F236" s="70"/>
      <c r="G236" s="72"/>
      <c r="H236" s="72"/>
      <c r="I236" s="70"/>
      <c r="J236" s="72"/>
      <c r="K236" s="72"/>
      <c r="L236" s="70"/>
      <c r="M236" s="72"/>
      <c r="N236" s="72"/>
      <c r="O236" s="70"/>
      <c r="P236" s="72"/>
      <c r="Q236" s="72"/>
      <c r="R236" s="70"/>
      <c r="S236" s="72"/>
      <c r="T236" s="72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</row>
    <row r="237" spans="1:51" x14ac:dyDescent="0.25">
      <c r="A237" s="70"/>
      <c r="B237" s="71"/>
      <c r="C237" s="70"/>
      <c r="D237" s="72"/>
      <c r="E237" s="72"/>
      <c r="F237" s="70"/>
      <c r="G237" s="72"/>
      <c r="H237" s="72"/>
      <c r="I237" s="70"/>
      <c r="J237" s="72"/>
      <c r="K237" s="72"/>
      <c r="L237" s="70"/>
      <c r="M237" s="72"/>
      <c r="N237" s="72"/>
      <c r="O237" s="70"/>
      <c r="P237" s="72"/>
      <c r="Q237" s="72"/>
      <c r="R237" s="70"/>
      <c r="S237" s="72"/>
      <c r="T237" s="72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</row>
    <row r="238" spans="1:51" x14ac:dyDescent="0.25">
      <c r="A238" s="70"/>
      <c r="B238" s="71"/>
      <c r="C238" s="70"/>
      <c r="D238" s="72"/>
      <c r="E238" s="72"/>
      <c r="F238" s="70"/>
      <c r="G238" s="72"/>
      <c r="H238" s="72"/>
      <c r="I238" s="70"/>
      <c r="J238" s="72"/>
      <c r="K238" s="72"/>
      <c r="L238" s="70"/>
      <c r="M238" s="72"/>
      <c r="N238" s="72"/>
      <c r="O238" s="70"/>
      <c r="P238" s="72"/>
      <c r="Q238" s="72"/>
      <c r="R238" s="70"/>
      <c r="S238" s="72"/>
      <c r="T238" s="72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</row>
    <row r="239" spans="1:51" x14ac:dyDescent="0.25">
      <c r="A239" s="70"/>
      <c r="B239" s="71"/>
      <c r="C239" s="70"/>
      <c r="D239" s="72"/>
      <c r="E239" s="72"/>
      <c r="F239" s="70"/>
      <c r="G239" s="72"/>
      <c r="H239" s="72"/>
      <c r="I239" s="70"/>
      <c r="J239" s="72"/>
      <c r="K239" s="72"/>
      <c r="L239" s="70"/>
      <c r="M239" s="72"/>
      <c r="N239" s="72"/>
      <c r="O239" s="70"/>
      <c r="P239" s="72"/>
      <c r="Q239" s="72"/>
      <c r="R239" s="70"/>
      <c r="S239" s="72"/>
      <c r="T239" s="72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</row>
    <row r="240" spans="1:51" x14ac:dyDescent="0.25">
      <c r="A240" s="70"/>
      <c r="B240" s="71"/>
      <c r="C240" s="70"/>
      <c r="D240" s="72"/>
      <c r="E240" s="72"/>
      <c r="F240" s="70"/>
      <c r="G240" s="72"/>
      <c r="H240" s="72"/>
      <c r="I240" s="70"/>
      <c r="J240" s="72"/>
      <c r="K240" s="72"/>
      <c r="L240" s="70"/>
      <c r="M240" s="72"/>
      <c r="N240" s="72"/>
      <c r="O240" s="70"/>
      <c r="P240" s="72"/>
      <c r="Q240" s="72"/>
      <c r="R240" s="70"/>
      <c r="S240" s="72"/>
      <c r="T240" s="72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</row>
    <row r="241" spans="1:51" x14ac:dyDescent="0.25">
      <c r="A241" s="70"/>
      <c r="B241" s="71"/>
      <c r="C241" s="70"/>
      <c r="D241" s="72"/>
      <c r="E241" s="72"/>
      <c r="F241" s="70"/>
      <c r="G241" s="72"/>
      <c r="H241" s="72"/>
      <c r="I241" s="70"/>
      <c r="J241" s="72"/>
      <c r="K241" s="72"/>
      <c r="L241" s="70"/>
      <c r="M241" s="72"/>
      <c r="N241" s="72"/>
      <c r="O241" s="70"/>
      <c r="P241" s="72"/>
      <c r="Q241" s="72"/>
      <c r="R241" s="70"/>
      <c r="S241" s="72"/>
      <c r="T241" s="72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  <c r="AU241" s="70"/>
      <c r="AV241" s="70"/>
      <c r="AW241" s="70"/>
      <c r="AX241" s="70"/>
      <c r="AY241" s="70"/>
    </row>
    <row r="242" spans="1:51" x14ac:dyDescent="0.25">
      <c r="A242" s="70"/>
      <c r="B242" s="71"/>
      <c r="C242" s="70"/>
      <c r="D242" s="72"/>
      <c r="E242" s="72"/>
      <c r="F242" s="70"/>
      <c r="G242" s="72"/>
      <c r="H242" s="72"/>
      <c r="I242" s="70"/>
      <c r="J242" s="72"/>
      <c r="K242" s="72"/>
      <c r="L242" s="70"/>
      <c r="M242" s="72"/>
      <c r="N242" s="72"/>
      <c r="O242" s="70"/>
      <c r="P242" s="72"/>
      <c r="Q242" s="72"/>
      <c r="R242" s="70"/>
      <c r="S242" s="72"/>
      <c r="T242" s="72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  <c r="AU242" s="70"/>
      <c r="AV242" s="70"/>
      <c r="AW242" s="70"/>
      <c r="AX242" s="70"/>
      <c r="AY242" s="70"/>
    </row>
    <row r="243" spans="1:51" x14ac:dyDescent="0.25">
      <c r="A243" s="70"/>
      <c r="B243" s="71"/>
      <c r="C243" s="70"/>
      <c r="D243" s="72"/>
      <c r="E243" s="72"/>
      <c r="F243" s="70"/>
      <c r="G243" s="72"/>
      <c r="H243" s="72"/>
      <c r="I243" s="70"/>
      <c r="J243" s="72"/>
      <c r="K243" s="72"/>
      <c r="L243" s="70"/>
      <c r="M243" s="72"/>
      <c r="N243" s="72"/>
      <c r="O243" s="70"/>
      <c r="P243" s="72"/>
      <c r="Q243" s="72"/>
      <c r="R243" s="70"/>
      <c r="S243" s="72"/>
      <c r="T243" s="72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</row>
    <row r="244" spans="1:51" x14ac:dyDescent="0.25">
      <c r="A244" s="70"/>
      <c r="B244" s="71"/>
      <c r="C244" s="70"/>
      <c r="D244" s="72"/>
      <c r="E244" s="72"/>
      <c r="F244" s="70"/>
      <c r="G244" s="72"/>
      <c r="H244" s="72"/>
      <c r="I244" s="70"/>
      <c r="J244" s="72"/>
      <c r="K244" s="72"/>
      <c r="L244" s="70"/>
      <c r="M244" s="72"/>
      <c r="N244" s="72"/>
      <c r="O244" s="70"/>
      <c r="P244" s="72"/>
      <c r="Q244" s="72"/>
      <c r="R244" s="70"/>
      <c r="S244" s="72"/>
      <c r="T244" s="72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  <c r="AU244" s="70"/>
      <c r="AV244" s="70"/>
      <c r="AW244" s="70"/>
      <c r="AX244" s="70"/>
      <c r="AY244" s="70"/>
    </row>
    <row r="245" spans="1:51" x14ac:dyDescent="0.25">
      <c r="A245" s="70"/>
      <c r="B245" s="71"/>
      <c r="C245" s="70"/>
      <c r="D245" s="72"/>
      <c r="E245" s="72"/>
      <c r="F245" s="70"/>
      <c r="G245" s="72"/>
      <c r="H245" s="72"/>
      <c r="I245" s="70"/>
      <c r="J245" s="72"/>
      <c r="K245" s="72"/>
      <c r="L245" s="70"/>
      <c r="M245" s="72"/>
      <c r="N245" s="72"/>
      <c r="O245" s="70"/>
      <c r="P245" s="72"/>
      <c r="Q245" s="72"/>
      <c r="R245" s="70"/>
      <c r="S245" s="72"/>
      <c r="T245" s="72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</row>
    <row r="246" spans="1:51" x14ac:dyDescent="0.25">
      <c r="A246" s="70"/>
      <c r="B246" s="71"/>
      <c r="C246" s="70"/>
      <c r="D246" s="72"/>
      <c r="E246" s="72"/>
      <c r="F246" s="70"/>
      <c r="G246" s="72"/>
      <c r="H246" s="72"/>
      <c r="I246" s="70"/>
      <c r="J246" s="72"/>
      <c r="K246" s="72"/>
      <c r="L246" s="70"/>
      <c r="M246" s="72"/>
      <c r="N246" s="72"/>
      <c r="O246" s="70"/>
      <c r="P246" s="72"/>
      <c r="Q246" s="72"/>
      <c r="R246" s="70"/>
      <c r="S246" s="72"/>
      <c r="T246" s="72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</row>
    <row r="247" spans="1:51" x14ac:dyDescent="0.25">
      <c r="A247" s="70"/>
      <c r="B247" s="71"/>
      <c r="C247" s="70"/>
      <c r="D247" s="72"/>
      <c r="E247" s="72"/>
      <c r="F247" s="70"/>
      <c r="G247" s="72"/>
      <c r="H247" s="72"/>
      <c r="I247" s="70"/>
      <c r="J247" s="72"/>
      <c r="K247" s="72"/>
      <c r="L247" s="70"/>
      <c r="M247" s="72"/>
      <c r="N247" s="72"/>
      <c r="O247" s="70"/>
      <c r="P247" s="72"/>
      <c r="Q247" s="72"/>
      <c r="R247" s="70"/>
      <c r="S247" s="72"/>
      <c r="T247" s="72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  <c r="AU247" s="70"/>
      <c r="AV247" s="70"/>
      <c r="AW247" s="70"/>
      <c r="AX247" s="70"/>
      <c r="AY247" s="70"/>
    </row>
    <row r="248" spans="1:51" x14ac:dyDescent="0.25">
      <c r="A248" s="70"/>
      <c r="B248" s="71"/>
      <c r="C248" s="70"/>
      <c r="D248" s="72"/>
      <c r="E248" s="72"/>
      <c r="F248" s="70"/>
      <c r="G248" s="72"/>
      <c r="H248" s="72"/>
      <c r="I248" s="70"/>
      <c r="J248" s="72"/>
      <c r="K248" s="72"/>
      <c r="L248" s="70"/>
      <c r="M248" s="72"/>
      <c r="N248" s="72"/>
      <c r="O248" s="70"/>
      <c r="P248" s="72"/>
      <c r="Q248" s="72"/>
      <c r="R248" s="70"/>
      <c r="S248" s="72"/>
      <c r="T248" s="72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</row>
    <row r="249" spans="1:51" x14ac:dyDescent="0.25">
      <c r="A249" s="70"/>
      <c r="B249" s="71"/>
      <c r="C249" s="70"/>
      <c r="D249" s="72"/>
      <c r="E249" s="72"/>
      <c r="F249" s="70"/>
      <c r="G249" s="72"/>
      <c r="H249" s="72"/>
      <c r="I249" s="70"/>
      <c r="J249" s="72"/>
      <c r="K249" s="72"/>
      <c r="L249" s="70"/>
      <c r="M249" s="72"/>
      <c r="N249" s="72"/>
      <c r="O249" s="70"/>
      <c r="P249" s="72"/>
      <c r="Q249" s="72"/>
      <c r="R249" s="70"/>
      <c r="S249" s="72"/>
      <c r="T249" s="72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</row>
    <row r="250" spans="1:51" x14ac:dyDescent="0.25">
      <c r="A250" s="70"/>
      <c r="B250" s="71"/>
      <c r="C250" s="70"/>
      <c r="D250" s="72"/>
      <c r="E250" s="72"/>
      <c r="F250" s="70"/>
      <c r="G250" s="72"/>
      <c r="H250" s="72"/>
      <c r="I250" s="70"/>
      <c r="J250" s="72"/>
      <c r="K250" s="72"/>
      <c r="L250" s="70"/>
      <c r="M250" s="72"/>
      <c r="N250" s="72"/>
      <c r="O250" s="70"/>
      <c r="P250" s="72"/>
      <c r="Q250" s="72"/>
      <c r="R250" s="70"/>
      <c r="S250" s="72"/>
      <c r="T250" s="72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</row>
    <row r="251" spans="1:51" x14ac:dyDescent="0.25">
      <c r="A251" s="70"/>
      <c r="B251" s="71"/>
      <c r="C251" s="70"/>
      <c r="D251" s="72"/>
      <c r="E251" s="72"/>
      <c r="F251" s="70"/>
      <c r="G251" s="72"/>
      <c r="H251" s="72"/>
      <c r="I251" s="70"/>
      <c r="J251" s="72"/>
      <c r="K251" s="72"/>
      <c r="L251" s="70"/>
      <c r="M251" s="72"/>
      <c r="N251" s="72"/>
      <c r="O251" s="70"/>
      <c r="P251" s="72"/>
      <c r="Q251" s="72"/>
      <c r="R251" s="70"/>
      <c r="S251" s="72"/>
      <c r="T251" s="72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</row>
    <row r="252" spans="1:51" x14ac:dyDescent="0.25">
      <c r="A252" s="70"/>
      <c r="B252" s="71"/>
      <c r="C252" s="70"/>
      <c r="D252" s="72"/>
      <c r="E252" s="72"/>
      <c r="F252" s="70"/>
      <c r="G252" s="72"/>
      <c r="H252" s="72"/>
      <c r="I252" s="70"/>
      <c r="J252" s="72"/>
      <c r="K252" s="72"/>
      <c r="L252" s="70"/>
      <c r="M252" s="72"/>
      <c r="N252" s="72"/>
      <c r="O252" s="70"/>
      <c r="P252" s="72"/>
      <c r="Q252" s="72"/>
      <c r="R252" s="70"/>
      <c r="S252" s="72"/>
      <c r="T252" s="72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  <c r="AU252" s="70"/>
      <c r="AV252" s="70"/>
      <c r="AW252" s="70"/>
      <c r="AX252" s="70"/>
      <c r="AY252" s="70"/>
    </row>
    <row r="253" spans="1:51" x14ac:dyDescent="0.25">
      <c r="A253" s="70"/>
      <c r="B253" s="71"/>
      <c r="C253" s="70"/>
      <c r="D253" s="72"/>
      <c r="E253" s="72"/>
      <c r="F253" s="70"/>
      <c r="G253" s="72"/>
      <c r="H253" s="72"/>
      <c r="I253" s="70"/>
      <c r="J253" s="72"/>
      <c r="K253" s="72"/>
      <c r="L253" s="70"/>
      <c r="M253" s="72"/>
      <c r="N253" s="72"/>
      <c r="O253" s="70"/>
      <c r="P253" s="72"/>
      <c r="Q253" s="72"/>
      <c r="R253" s="70"/>
      <c r="S253" s="72"/>
      <c r="T253" s="72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</row>
    <row r="254" spans="1:51" x14ac:dyDescent="0.25">
      <c r="A254" s="70"/>
      <c r="B254" s="71"/>
      <c r="C254" s="70"/>
      <c r="D254" s="72"/>
      <c r="E254" s="72"/>
      <c r="F254" s="70"/>
      <c r="G254" s="72"/>
      <c r="H254" s="72"/>
      <c r="I254" s="70"/>
      <c r="J254" s="72"/>
      <c r="K254" s="72"/>
      <c r="L254" s="70"/>
      <c r="M254" s="72"/>
      <c r="N254" s="72"/>
      <c r="O254" s="70"/>
      <c r="P254" s="72"/>
      <c r="Q254" s="72"/>
      <c r="R254" s="70"/>
      <c r="S254" s="72"/>
      <c r="T254" s="72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</row>
    <row r="255" spans="1:51" x14ac:dyDescent="0.25">
      <c r="A255" s="70"/>
      <c r="B255" s="71"/>
      <c r="C255" s="70"/>
      <c r="D255" s="72"/>
      <c r="E255" s="72"/>
      <c r="F255" s="70"/>
      <c r="G255" s="72"/>
      <c r="H255" s="72"/>
      <c r="I255" s="70"/>
      <c r="J255" s="72"/>
      <c r="K255" s="72"/>
      <c r="L255" s="70"/>
      <c r="M255" s="72"/>
      <c r="N255" s="72"/>
      <c r="O255" s="70"/>
      <c r="P255" s="72"/>
      <c r="Q255" s="72"/>
      <c r="R255" s="70"/>
      <c r="S255" s="72"/>
      <c r="T255" s="72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0"/>
      <c r="AU255" s="70"/>
      <c r="AV255" s="70"/>
      <c r="AW255" s="70"/>
      <c r="AX255" s="70"/>
      <c r="AY255" s="70"/>
    </row>
    <row r="256" spans="1:51" x14ac:dyDescent="0.25">
      <c r="A256" s="70"/>
      <c r="B256" s="71"/>
      <c r="C256" s="70"/>
      <c r="D256" s="72"/>
      <c r="E256" s="72"/>
      <c r="F256" s="70"/>
      <c r="G256" s="72"/>
      <c r="H256" s="72"/>
      <c r="I256" s="70"/>
      <c r="J256" s="72"/>
      <c r="K256" s="72"/>
      <c r="L256" s="70"/>
      <c r="M256" s="72"/>
      <c r="N256" s="72"/>
      <c r="O256" s="70"/>
      <c r="P256" s="72"/>
      <c r="Q256" s="72"/>
      <c r="R256" s="70"/>
      <c r="S256" s="72"/>
      <c r="T256" s="72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</row>
    <row r="257" spans="1:51" x14ac:dyDescent="0.25">
      <c r="A257" s="70"/>
      <c r="B257" s="71"/>
      <c r="C257" s="70"/>
      <c r="D257" s="72"/>
      <c r="E257" s="72"/>
      <c r="F257" s="70"/>
      <c r="G257" s="72"/>
      <c r="H257" s="72"/>
      <c r="I257" s="70"/>
      <c r="J257" s="72"/>
      <c r="K257" s="72"/>
      <c r="L257" s="70"/>
      <c r="M257" s="72"/>
      <c r="N257" s="72"/>
      <c r="O257" s="70"/>
      <c r="P257" s="72"/>
      <c r="Q257" s="72"/>
      <c r="R257" s="70"/>
      <c r="S257" s="72"/>
      <c r="T257" s="72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</row>
    <row r="258" spans="1:51" x14ac:dyDescent="0.25">
      <c r="A258" s="70"/>
      <c r="B258" s="71"/>
      <c r="C258" s="70"/>
      <c r="D258" s="72"/>
      <c r="E258" s="72"/>
      <c r="F258" s="70"/>
      <c r="G258" s="72"/>
      <c r="H258" s="72"/>
      <c r="I258" s="70"/>
      <c r="J258" s="72"/>
      <c r="K258" s="72"/>
      <c r="L258" s="70"/>
      <c r="M258" s="72"/>
      <c r="N258" s="72"/>
      <c r="O258" s="70"/>
      <c r="P258" s="72"/>
      <c r="Q258" s="72"/>
      <c r="R258" s="70"/>
      <c r="S258" s="72"/>
      <c r="T258" s="72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</row>
    <row r="259" spans="1:51" x14ac:dyDescent="0.25">
      <c r="A259" s="70"/>
      <c r="B259" s="71"/>
      <c r="C259" s="70"/>
      <c r="D259" s="72"/>
      <c r="E259" s="72"/>
      <c r="F259" s="70"/>
      <c r="G259" s="72"/>
      <c r="H259" s="72"/>
      <c r="I259" s="70"/>
      <c r="J259" s="72"/>
      <c r="K259" s="72"/>
      <c r="L259" s="70"/>
      <c r="M259" s="72"/>
      <c r="N259" s="72"/>
      <c r="O259" s="70"/>
      <c r="P259" s="72"/>
      <c r="Q259" s="72"/>
      <c r="R259" s="70"/>
      <c r="S259" s="72"/>
      <c r="T259" s="72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0"/>
      <c r="AU259" s="70"/>
      <c r="AV259" s="70"/>
      <c r="AW259" s="70"/>
      <c r="AX259" s="70"/>
      <c r="AY259" s="70"/>
    </row>
    <row r="260" spans="1:51" x14ac:dyDescent="0.25">
      <c r="A260" s="70"/>
      <c r="B260" s="71"/>
      <c r="C260" s="70"/>
      <c r="D260" s="72"/>
      <c r="E260" s="72"/>
      <c r="F260" s="70"/>
      <c r="G260" s="72"/>
      <c r="H260" s="72"/>
      <c r="I260" s="70"/>
      <c r="J260" s="72"/>
      <c r="K260" s="72"/>
      <c r="L260" s="70"/>
      <c r="M260" s="72"/>
      <c r="N260" s="72"/>
      <c r="O260" s="70"/>
      <c r="P260" s="72"/>
      <c r="Q260" s="72"/>
      <c r="R260" s="70"/>
      <c r="S260" s="72"/>
      <c r="T260" s="72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0"/>
      <c r="AU260" s="70"/>
      <c r="AV260" s="70"/>
      <c r="AW260" s="70"/>
      <c r="AX260" s="70"/>
      <c r="AY260" s="70"/>
    </row>
    <row r="261" spans="1:51" x14ac:dyDescent="0.25">
      <c r="A261" s="70"/>
      <c r="B261" s="71"/>
      <c r="C261" s="70"/>
      <c r="D261" s="72"/>
      <c r="E261" s="72"/>
      <c r="F261" s="70"/>
      <c r="G261" s="72"/>
      <c r="H261" s="72"/>
      <c r="I261" s="70"/>
      <c r="J261" s="72"/>
      <c r="K261" s="72"/>
      <c r="L261" s="70"/>
      <c r="M261" s="72"/>
      <c r="N261" s="72"/>
      <c r="O261" s="70"/>
      <c r="P261" s="72"/>
      <c r="Q261" s="72"/>
      <c r="R261" s="70"/>
      <c r="S261" s="72"/>
      <c r="T261" s="72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</row>
    <row r="262" spans="1:51" x14ac:dyDescent="0.25">
      <c r="A262" s="70"/>
      <c r="B262" s="71"/>
      <c r="C262" s="70"/>
      <c r="D262" s="72"/>
      <c r="E262" s="72"/>
      <c r="F262" s="70"/>
      <c r="G262" s="72"/>
      <c r="H262" s="72"/>
      <c r="I262" s="70"/>
      <c r="J262" s="72"/>
      <c r="K262" s="72"/>
      <c r="L262" s="70"/>
      <c r="M262" s="72"/>
      <c r="N262" s="72"/>
      <c r="O262" s="70"/>
      <c r="P262" s="72"/>
      <c r="Q262" s="72"/>
      <c r="R262" s="70"/>
      <c r="S262" s="72"/>
      <c r="T262" s="72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  <c r="AU262" s="70"/>
      <c r="AV262" s="70"/>
      <c r="AW262" s="70"/>
      <c r="AX262" s="70"/>
      <c r="AY262" s="70"/>
    </row>
    <row r="263" spans="1:51" x14ac:dyDescent="0.25">
      <c r="A263" s="70"/>
      <c r="B263" s="71"/>
      <c r="C263" s="70"/>
      <c r="D263" s="72"/>
      <c r="E263" s="72"/>
      <c r="F263" s="70"/>
      <c r="G263" s="72"/>
      <c r="H263" s="72"/>
      <c r="I263" s="70"/>
      <c r="J263" s="72"/>
      <c r="K263" s="72"/>
      <c r="L263" s="70"/>
      <c r="M263" s="72"/>
      <c r="N263" s="72"/>
      <c r="O263" s="70"/>
      <c r="P263" s="72"/>
      <c r="Q263" s="72"/>
      <c r="R263" s="70"/>
      <c r="S263" s="72"/>
      <c r="T263" s="72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</row>
    <row r="264" spans="1:51" x14ac:dyDescent="0.25">
      <c r="A264" s="70"/>
      <c r="B264" s="71"/>
      <c r="C264" s="70"/>
      <c r="D264" s="72"/>
      <c r="E264" s="72"/>
      <c r="F264" s="70"/>
      <c r="G264" s="72"/>
      <c r="H264" s="72"/>
      <c r="I264" s="70"/>
      <c r="J264" s="72"/>
      <c r="K264" s="72"/>
      <c r="L264" s="70"/>
      <c r="M264" s="72"/>
      <c r="N264" s="72"/>
      <c r="O264" s="70"/>
      <c r="P264" s="72"/>
      <c r="Q264" s="72"/>
      <c r="R264" s="70"/>
      <c r="S264" s="72"/>
      <c r="T264" s="72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0"/>
      <c r="AU264" s="70"/>
      <c r="AV264" s="70"/>
      <c r="AW264" s="70"/>
      <c r="AX264" s="70"/>
      <c r="AY264" s="70"/>
    </row>
    <row r="265" spans="1:51" x14ac:dyDescent="0.25">
      <c r="A265" s="70"/>
      <c r="B265" s="71"/>
      <c r="C265" s="70"/>
      <c r="D265" s="72"/>
      <c r="E265" s="72"/>
      <c r="F265" s="70"/>
      <c r="G265" s="72"/>
      <c r="H265" s="72"/>
      <c r="I265" s="70"/>
      <c r="J265" s="72"/>
      <c r="K265" s="72"/>
      <c r="L265" s="70"/>
      <c r="M265" s="72"/>
      <c r="N265" s="72"/>
      <c r="O265" s="70"/>
      <c r="P265" s="72"/>
      <c r="Q265" s="72"/>
      <c r="R265" s="70"/>
      <c r="S265" s="72"/>
      <c r="T265" s="72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</row>
    <row r="266" spans="1:51" x14ac:dyDescent="0.25">
      <c r="A266" s="70"/>
      <c r="B266" s="71"/>
      <c r="C266" s="70"/>
      <c r="D266" s="72"/>
      <c r="E266" s="72"/>
      <c r="F266" s="70"/>
      <c r="G266" s="72"/>
      <c r="H266" s="72"/>
      <c r="I266" s="70"/>
      <c r="J266" s="72"/>
      <c r="K266" s="72"/>
      <c r="L266" s="70"/>
      <c r="M266" s="72"/>
      <c r="N266" s="72"/>
      <c r="O266" s="70"/>
      <c r="P266" s="72"/>
      <c r="Q266" s="72"/>
      <c r="R266" s="70"/>
      <c r="S266" s="72"/>
      <c r="T266" s="72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</row>
    <row r="267" spans="1:51" x14ac:dyDescent="0.25">
      <c r="A267" s="70"/>
      <c r="B267" s="71"/>
      <c r="C267" s="70"/>
      <c r="D267" s="72"/>
      <c r="E267" s="72"/>
      <c r="F267" s="70"/>
      <c r="G267" s="72"/>
      <c r="H267" s="72"/>
      <c r="I267" s="70"/>
      <c r="J267" s="72"/>
      <c r="K267" s="72"/>
      <c r="L267" s="70"/>
      <c r="M267" s="72"/>
      <c r="N267" s="72"/>
      <c r="O267" s="70"/>
      <c r="P267" s="72"/>
      <c r="Q267" s="72"/>
      <c r="R267" s="70"/>
      <c r="S267" s="72"/>
      <c r="T267" s="72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</row>
    <row r="268" spans="1:51" x14ac:dyDescent="0.25">
      <c r="A268" s="70"/>
      <c r="B268" s="71"/>
      <c r="C268" s="70"/>
      <c r="D268" s="72"/>
      <c r="E268" s="72"/>
      <c r="F268" s="70"/>
      <c r="G268" s="72"/>
      <c r="H268" s="72"/>
      <c r="I268" s="70"/>
      <c r="J268" s="72"/>
      <c r="K268" s="72"/>
      <c r="L268" s="70"/>
      <c r="M268" s="72"/>
      <c r="N268" s="72"/>
      <c r="O268" s="70"/>
      <c r="P268" s="72"/>
      <c r="Q268" s="72"/>
      <c r="R268" s="70"/>
      <c r="S268" s="72"/>
      <c r="T268" s="72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</row>
    <row r="269" spans="1:51" x14ac:dyDescent="0.25">
      <c r="A269" s="70"/>
      <c r="B269" s="71"/>
      <c r="C269" s="70"/>
      <c r="D269" s="72"/>
      <c r="E269" s="72"/>
      <c r="F269" s="70"/>
      <c r="G269" s="72"/>
      <c r="H269" s="72"/>
      <c r="I269" s="70"/>
      <c r="J269" s="72"/>
      <c r="K269" s="72"/>
      <c r="L269" s="70"/>
      <c r="M269" s="72"/>
      <c r="N269" s="72"/>
      <c r="O269" s="70"/>
      <c r="P269" s="72"/>
      <c r="Q269" s="72"/>
      <c r="R269" s="70"/>
      <c r="S269" s="72"/>
      <c r="T269" s="72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</row>
    <row r="270" spans="1:51" x14ac:dyDescent="0.25">
      <c r="A270" s="70"/>
      <c r="B270" s="71"/>
      <c r="C270" s="70"/>
      <c r="D270" s="72"/>
      <c r="E270" s="72"/>
      <c r="F270" s="70"/>
      <c r="G270" s="72"/>
      <c r="H270" s="72"/>
      <c r="I270" s="70"/>
      <c r="J270" s="72"/>
      <c r="K270" s="72"/>
      <c r="L270" s="70"/>
      <c r="M270" s="72"/>
      <c r="N270" s="72"/>
      <c r="O270" s="70"/>
      <c r="P270" s="72"/>
      <c r="Q270" s="72"/>
      <c r="R270" s="70"/>
      <c r="S270" s="72"/>
      <c r="T270" s="72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</row>
    <row r="271" spans="1:51" x14ac:dyDescent="0.25">
      <c r="A271" s="70"/>
      <c r="B271" s="71"/>
      <c r="C271" s="70"/>
      <c r="D271" s="72"/>
      <c r="E271" s="72"/>
      <c r="F271" s="70"/>
      <c r="G271" s="72"/>
      <c r="H271" s="72"/>
      <c r="I271" s="70"/>
      <c r="J271" s="72"/>
      <c r="K271" s="72"/>
      <c r="L271" s="70"/>
      <c r="M271" s="72"/>
      <c r="N271" s="72"/>
      <c r="O271" s="70"/>
      <c r="P271" s="72"/>
      <c r="Q271" s="72"/>
      <c r="R271" s="70"/>
      <c r="S271" s="72"/>
      <c r="T271" s="72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</row>
    <row r="272" spans="1:51" x14ac:dyDescent="0.25">
      <c r="A272" s="70"/>
      <c r="B272" s="71"/>
      <c r="C272" s="70"/>
      <c r="D272" s="72"/>
      <c r="E272" s="72"/>
      <c r="F272" s="70"/>
      <c r="G272" s="72"/>
      <c r="H272" s="72"/>
      <c r="I272" s="70"/>
      <c r="J272" s="72"/>
      <c r="K272" s="72"/>
      <c r="L272" s="70"/>
      <c r="M272" s="72"/>
      <c r="N272" s="72"/>
      <c r="O272" s="70"/>
      <c r="P272" s="72"/>
      <c r="Q272" s="72"/>
      <c r="R272" s="70"/>
      <c r="S272" s="72"/>
      <c r="T272" s="72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</row>
    <row r="273" spans="1:51" x14ac:dyDescent="0.25">
      <c r="A273" s="70"/>
      <c r="B273" s="71"/>
      <c r="C273" s="70"/>
      <c r="D273" s="72"/>
      <c r="E273" s="72"/>
      <c r="F273" s="70"/>
      <c r="G273" s="72"/>
      <c r="H273" s="72"/>
      <c r="I273" s="70"/>
      <c r="J273" s="72"/>
      <c r="K273" s="72"/>
      <c r="L273" s="70"/>
      <c r="M273" s="72"/>
      <c r="N273" s="72"/>
      <c r="O273" s="70"/>
      <c r="P273" s="72"/>
      <c r="Q273" s="72"/>
      <c r="R273" s="70"/>
      <c r="S273" s="72"/>
      <c r="T273" s="72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  <c r="AU273" s="70"/>
      <c r="AV273" s="70"/>
      <c r="AW273" s="70"/>
      <c r="AX273" s="70"/>
      <c r="AY273" s="70"/>
    </row>
    <row r="274" spans="1:51" x14ac:dyDescent="0.25">
      <c r="A274" s="70"/>
      <c r="B274" s="71"/>
      <c r="C274" s="70"/>
      <c r="D274" s="72"/>
      <c r="E274" s="72"/>
      <c r="F274" s="70"/>
      <c r="G274" s="72"/>
      <c r="H274" s="72"/>
      <c r="I274" s="70"/>
      <c r="J274" s="72"/>
      <c r="K274" s="72"/>
      <c r="L274" s="70"/>
      <c r="M274" s="72"/>
      <c r="N274" s="72"/>
      <c r="O274" s="70"/>
      <c r="P274" s="72"/>
      <c r="Q274" s="72"/>
      <c r="R274" s="70"/>
      <c r="S274" s="72"/>
      <c r="T274" s="72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</row>
    <row r="275" spans="1:51" x14ac:dyDescent="0.25">
      <c r="A275" s="70"/>
      <c r="B275" s="71"/>
      <c r="C275" s="70"/>
      <c r="D275" s="72"/>
      <c r="E275" s="72"/>
      <c r="F275" s="70"/>
      <c r="G275" s="72"/>
      <c r="H275" s="72"/>
      <c r="I275" s="70"/>
      <c r="J275" s="72"/>
      <c r="K275" s="72"/>
      <c r="L275" s="70"/>
      <c r="M275" s="72"/>
      <c r="N275" s="72"/>
      <c r="O275" s="70"/>
      <c r="P275" s="72"/>
      <c r="Q275" s="72"/>
      <c r="R275" s="70"/>
      <c r="S275" s="72"/>
      <c r="T275" s="72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  <c r="AU275" s="70"/>
      <c r="AV275" s="70"/>
      <c r="AW275" s="70"/>
      <c r="AX275" s="70"/>
      <c r="AY275" s="70"/>
    </row>
    <row r="276" spans="1:51" x14ac:dyDescent="0.25">
      <c r="A276" s="70"/>
      <c r="B276" s="71"/>
      <c r="C276" s="70"/>
      <c r="D276" s="72"/>
      <c r="E276" s="72"/>
      <c r="F276" s="70"/>
      <c r="G276" s="72"/>
      <c r="H276" s="72"/>
      <c r="I276" s="70"/>
      <c r="J276" s="72"/>
      <c r="K276" s="72"/>
      <c r="L276" s="70"/>
      <c r="M276" s="72"/>
      <c r="N276" s="72"/>
      <c r="O276" s="70"/>
      <c r="P276" s="72"/>
      <c r="Q276" s="72"/>
      <c r="R276" s="70"/>
      <c r="S276" s="72"/>
      <c r="T276" s="72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0"/>
      <c r="AU276" s="70"/>
      <c r="AV276" s="70"/>
      <c r="AW276" s="70"/>
      <c r="AX276" s="70"/>
      <c r="AY276" s="70"/>
    </row>
    <row r="277" spans="1:51" x14ac:dyDescent="0.25">
      <c r="A277" s="70"/>
      <c r="B277" s="71"/>
      <c r="C277" s="70"/>
      <c r="D277" s="72"/>
      <c r="E277" s="72"/>
      <c r="F277" s="70"/>
      <c r="G277" s="72"/>
      <c r="H277" s="72"/>
      <c r="I277" s="70"/>
      <c r="J277" s="72"/>
      <c r="K277" s="72"/>
      <c r="L277" s="70"/>
      <c r="M277" s="72"/>
      <c r="N277" s="72"/>
      <c r="O277" s="70"/>
      <c r="P277" s="72"/>
      <c r="Q277" s="72"/>
      <c r="R277" s="70"/>
      <c r="S277" s="72"/>
      <c r="T277" s="72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0"/>
      <c r="AU277" s="70"/>
      <c r="AV277" s="70"/>
      <c r="AW277" s="70"/>
      <c r="AX277" s="70"/>
      <c r="AY277" s="70"/>
    </row>
    <row r="278" spans="1:51" x14ac:dyDescent="0.25">
      <c r="A278" s="70"/>
      <c r="B278" s="71"/>
      <c r="C278" s="70"/>
      <c r="D278" s="72"/>
      <c r="E278" s="72"/>
      <c r="F278" s="70"/>
      <c r="G278" s="72"/>
      <c r="H278" s="72"/>
      <c r="I278" s="70"/>
      <c r="J278" s="72"/>
      <c r="K278" s="72"/>
      <c r="L278" s="70"/>
      <c r="M278" s="72"/>
      <c r="N278" s="72"/>
      <c r="O278" s="70"/>
      <c r="P278" s="72"/>
      <c r="Q278" s="72"/>
      <c r="R278" s="70"/>
      <c r="S278" s="72"/>
      <c r="T278" s="72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0"/>
      <c r="AU278" s="70"/>
      <c r="AV278" s="70"/>
      <c r="AW278" s="70"/>
      <c r="AX278" s="70"/>
      <c r="AY278" s="70"/>
    </row>
    <row r="279" spans="1:51" x14ac:dyDescent="0.25">
      <c r="A279" s="70"/>
      <c r="B279" s="71"/>
      <c r="C279" s="70"/>
      <c r="D279" s="72"/>
      <c r="E279" s="72"/>
      <c r="F279" s="70"/>
      <c r="G279" s="72"/>
      <c r="H279" s="72"/>
      <c r="I279" s="70"/>
      <c r="J279" s="72"/>
      <c r="K279" s="72"/>
      <c r="L279" s="70"/>
      <c r="M279" s="72"/>
      <c r="N279" s="72"/>
      <c r="O279" s="70"/>
      <c r="P279" s="72"/>
      <c r="Q279" s="72"/>
      <c r="R279" s="70"/>
      <c r="S279" s="72"/>
      <c r="T279" s="72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0"/>
      <c r="AU279" s="70"/>
      <c r="AV279" s="70"/>
      <c r="AW279" s="70"/>
      <c r="AX279" s="70"/>
      <c r="AY279" s="70"/>
    </row>
    <row r="280" spans="1:51" x14ac:dyDescent="0.25">
      <c r="A280" s="70"/>
      <c r="B280" s="71"/>
      <c r="C280" s="70"/>
      <c r="D280" s="72"/>
      <c r="E280" s="72"/>
      <c r="F280" s="70"/>
      <c r="G280" s="72"/>
      <c r="H280" s="72"/>
      <c r="I280" s="70"/>
      <c r="J280" s="72"/>
      <c r="K280" s="72"/>
      <c r="L280" s="70"/>
      <c r="M280" s="72"/>
      <c r="N280" s="72"/>
      <c r="O280" s="70"/>
      <c r="P280" s="72"/>
      <c r="Q280" s="72"/>
      <c r="R280" s="70"/>
      <c r="S280" s="72"/>
      <c r="T280" s="72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0"/>
      <c r="AU280" s="70"/>
      <c r="AV280" s="70"/>
      <c r="AW280" s="70"/>
      <c r="AX280" s="70"/>
      <c r="AY280" s="70"/>
    </row>
    <row r="281" spans="1:51" x14ac:dyDescent="0.25">
      <c r="A281" s="70"/>
      <c r="B281" s="71"/>
      <c r="C281" s="70"/>
      <c r="D281" s="72"/>
      <c r="E281" s="72"/>
      <c r="F281" s="70"/>
      <c r="G281" s="72"/>
      <c r="H281" s="72"/>
      <c r="I281" s="70"/>
      <c r="J281" s="72"/>
      <c r="K281" s="72"/>
      <c r="L281" s="70"/>
      <c r="M281" s="72"/>
      <c r="N281" s="72"/>
      <c r="O281" s="70"/>
      <c r="P281" s="72"/>
      <c r="Q281" s="72"/>
      <c r="R281" s="70"/>
      <c r="S281" s="72"/>
      <c r="T281" s="72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0"/>
      <c r="AU281" s="70"/>
      <c r="AV281" s="70"/>
      <c r="AW281" s="70"/>
      <c r="AX281" s="70"/>
      <c r="AY281" s="70"/>
    </row>
    <row r="282" spans="1:51" x14ac:dyDescent="0.25">
      <c r="A282" s="70"/>
      <c r="B282" s="71"/>
      <c r="C282" s="70"/>
      <c r="D282" s="72"/>
      <c r="E282" s="72"/>
      <c r="F282" s="70"/>
      <c r="G282" s="72"/>
      <c r="H282" s="72"/>
      <c r="I282" s="70"/>
      <c r="J282" s="72"/>
      <c r="K282" s="72"/>
      <c r="L282" s="70"/>
      <c r="M282" s="72"/>
      <c r="N282" s="72"/>
      <c r="O282" s="70"/>
      <c r="P282" s="72"/>
      <c r="Q282" s="72"/>
      <c r="R282" s="70"/>
      <c r="S282" s="72"/>
      <c r="T282" s="72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0"/>
      <c r="AU282" s="70"/>
      <c r="AV282" s="70"/>
      <c r="AW282" s="70"/>
      <c r="AX282" s="70"/>
      <c r="AY282" s="70"/>
    </row>
    <row r="283" spans="1:51" x14ac:dyDescent="0.25">
      <c r="A283" s="70"/>
      <c r="B283" s="71"/>
      <c r="C283" s="70"/>
      <c r="D283" s="72"/>
      <c r="E283" s="72"/>
      <c r="F283" s="70"/>
      <c r="G283" s="72"/>
      <c r="H283" s="72"/>
      <c r="I283" s="70"/>
      <c r="J283" s="72"/>
      <c r="K283" s="72"/>
      <c r="L283" s="70"/>
      <c r="M283" s="72"/>
      <c r="N283" s="72"/>
      <c r="O283" s="70"/>
      <c r="P283" s="72"/>
      <c r="Q283" s="72"/>
      <c r="R283" s="70"/>
      <c r="S283" s="72"/>
      <c r="T283" s="72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  <c r="AU283" s="70"/>
      <c r="AV283" s="70"/>
      <c r="AW283" s="70"/>
      <c r="AX283" s="70"/>
      <c r="AY283" s="70"/>
    </row>
    <row r="284" spans="1:51" x14ac:dyDescent="0.25">
      <c r="A284" s="70"/>
      <c r="B284" s="71"/>
      <c r="C284" s="70"/>
      <c r="D284" s="72"/>
      <c r="E284" s="72"/>
      <c r="F284" s="70"/>
      <c r="G284" s="72"/>
      <c r="H284" s="72"/>
      <c r="I284" s="70"/>
      <c r="J284" s="72"/>
      <c r="K284" s="72"/>
      <c r="L284" s="70"/>
      <c r="M284" s="72"/>
      <c r="N284" s="72"/>
      <c r="O284" s="70"/>
      <c r="P284" s="72"/>
      <c r="Q284" s="72"/>
      <c r="R284" s="70"/>
      <c r="S284" s="72"/>
      <c r="T284" s="72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  <c r="AU284" s="70"/>
      <c r="AV284" s="70"/>
      <c r="AW284" s="70"/>
      <c r="AX284" s="70"/>
      <c r="AY284" s="70"/>
    </row>
    <row r="285" spans="1:51" x14ac:dyDescent="0.25">
      <c r="A285" s="70"/>
      <c r="B285" s="71"/>
      <c r="C285" s="70"/>
      <c r="D285" s="72"/>
      <c r="E285" s="72"/>
      <c r="F285" s="70"/>
      <c r="G285" s="72"/>
      <c r="H285" s="72"/>
      <c r="I285" s="70"/>
      <c r="J285" s="72"/>
      <c r="K285" s="72"/>
      <c r="L285" s="70"/>
      <c r="M285" s="72"/>
      <c r="N285" s="72"/>
      <c r="O285" s="70"/>
      <c r="P285" s="72"/>
      <c r="Q285" s="72"/>
      <c r="R285" s="70"/>
      <c r="S285" s="72"/>
      <c r="T285" s="72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0"/>
    </row>
    <row r="286" spans="1:51" x14ac:dyDescent="0.25">
      <c r="A286" s="70"/>
      <c r="B286" s="71"/>
      <c r="C286" s="70"/>
      <c r="D286" s="72"/>
      <c r="E286" s="72"/>
      <c r="F286" s="70"/>
      <c r="G286" s="72"/>
      <c r="H286" s="72"/>
      <c r="I286" s="70"/>
      <c r="J286" s="72"/>
      <c r="K286" s="72"/>
      <c r="L286" s="70"/>
      <c r="M286" s="72"/>
      <c r="N286" s="72"/>
      <c r="O286" s="70"/>
      <c r="P286" s="72"/>
      <c r="Q286" s="72"/>
      <c r="R286" s="70"/>
      <c r="S286" s="72"/>
      <c r="T286" s="72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0"/>
      <c r="AU286" s="70"/>
      <c r="AV286" s="70"/>
      <c r="AW286" s="70"/>
      <c r="AX286" s="70"/>
      <c r="AY286" s="70"/>
    </row>
    <row r="287" spans="1:51" x14ac:dyDescent="0.25">
      <c r="A287" s="70"/>
      <c r="B287" s="71"/>
      <c r="C287" s="70"/>
      <c r="D287" s="72"/>
      <c r="E287" s="72"/>
      <c r="F287" s="70"/>
      <c r="G287" s="72"/>
      <c r="H287" s="72"/>
      <c r="I287" s="70"/>
      <c r="J287" s="72"/>
      <c r="K287" s="72"/>
      <c r="L287" s="70"/>
      <c r="M287" s="72"/>
      <c r="N287" s="72"/>
      <c r="O287" s="70"/>
      <c r="P287" s="72"/>
      <c r="Q287" s="72"/>
      <c r="R287" s="70"/>
      <c r="S287" s="72"/>
      <c r="T287" s="72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</row>
    <row r="288" spans="1:51" x14ac:dyDescent="0.25">
      <c r="A288" s="70"/>
      <c r="B288" s="71"/>
      <c r="C288" s="70"/>
      <c r="D288" s="72"/>
      <c r="E288" s="72"/>
      <c r="F288" s="70"/>
      <c r="G288" s="72"/>
      <c r="H288" s="72"/>
      <c r="I288" s="70"/>
      <c r="J288" s="72"/>
      <c r="K288" s="72"/>
      <c r="L288" s="70"/>
      <c r="M288" s="72"/>
      <c r="N288" s="72"/>
      <c r="O288" s="70"/>
      <c r="P288" s="72"/>
      <c r="Q288" s="72"/>
      <c r="R288" s="70"/>
      <c r="S288" s="72"/>
      <c r="T288" s="72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0"/>
      <c r="AU288" s="70"/>
      <c r="AV288" s="70"/>
      <c r="AW288" s="70"/>
      <c r="AX288" s="70"/>
      <c r="AY288" s="70"/>
    </row>
    <row r="289" spans="1:51" x14ac:dyDescent="0.25">
      <c r="A289" s="70"/>
      <c r="B289" s="71"/>
      <c r="C289" s="70"/>
      <c r="D289" s="72"/>
      <c r="E289" s="72"/>
      <c r="F289" s="70"/>
      <c r="G289" s="72"/>
      <c r="H289" s="72"/>
      <c r="I289" s="70"/>
      <c r="J289" s="72"/>
      <c r="K289" s="72"/>
      <c r="L289" s="70"/>
      <c r="M289" s="72"/>
      <c r="N289" s="72"/>
      <c r="O289" s="70"/>
      <c r="P289" s="72"/>
      <c r="Q289" s="72"/>
      <c r="R289" s="70"/>
      <c r="S289" s="72"/>
      <c r="T289" s="72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0"/>
      <c r="AT289" s="70"/>
      <c r="AU289" s="70"/>
      <c r="AV289" s="70"/>
      <c r="AW289" s="70"/>
      <c r="AX289" s="70"/>
      <c r="AY289" s="70"/>
    </row>
    <row r="290" spans="1:51" x14ac:dyDescent="0.25">
      <c r="A290" s="70"/>
      <c r="B290" s="71"/>
      <c r="C290" s="70"/>
      <c r="D290" s="72"/>
      <c r="E290" s="72"/>
      <c r="F290" s="70"/>
      <c r="G290" s="72"/>
      <c r="H290" s="72"/>
      <c r="I290" s="70"/>
      <c r="J290" s="72"/>
      <c r="K290" s="72"/>
      <c r="L290" s="70"/>
      <c r="M290" s="72"/>
      <c r="N290" s="72"/>
      <c r="O290" s="70"/>
      <c r="P290" s="72"/>
      <c r="Q290" s="72"/>
      <c r="R290" s="70"/>
      <c r="S290" s="72"/>
      <c r="T290" s="72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0"/>
      <c r="AT290" s="70"/>
      <c r="AU290" s="70"/>
      <c r="AV290" s="70"/>
      <c r="AW290" s="70"/>
      <c r="AX290" s="70"/>
      <c r="AY290" s="70"/>
    </row>
    <row r="291" spans="1:51" x14ac:dyDescent="0.25">
      <c r="A291" s="70"/>
      <c r="B291" s="71"/>
      <c r="C291" s="70"/>
      <c r="D291" s="72"/>
      <c r="E291" s="72"/>
      <c r="F291" s="70"/>
      <c r="G291" s="72"/>
      <c r="H291" s="72"/>
      <c r="I291" s="70"/>
      <c r="J291" s="72"/>
      <c r="K291" s="72"/>
      <c r="L291" s="70"/>
      <c r="M291" s="72"/>
      <c r="N291" s="72"/>
      <c r="O291" s="70"/>
      <c r="P291" s="72"/>
      <c r="Q291" s="72"/>
      <c r="R291" s="70"/>
      <c r="S291" s="72"/>
      <c r="T291" s="72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  <c r="AO291" s="70"/>
      <c r="AP291" s="70"/>
      <c r="AQ291" s="70"/>
      <c r="AR291" s="70"/>
      <c r="AS291" s="70"/>
      <c r="AT291" s="70"/>
      <c r="AU291" s="70"/>
      <c r="AV291" s="70"/>
      <c r="AW291" s="70"/>
      <c r="AX291" s="70"/>
      <c r="AY291" s="70"/>
    </row>
    <row r="292" spans="1:51" x14ac:dyDescent="0.25">
      <c r="A292" s="70"/>
      <c r="B292" s="71"/>
      <c r="C292" s="70"/>
      <c r="D292" s="72"/>
      <c r="E292" s="72"/>
      <c r="F292" s="70"/>
      <c r="G292" s="72"/>
      <c r="H292" s="72"/>
      <c r="I292" s="70"/>
      <c r="J292" s="72"/>
      <c r="K292" s="72"/>
      <c r="L292" s="70"/>
      <c r="M292" s="72"/>
      <c r="N292" s="72"/>
      <c r="O292" s="70"/>
      <c r="P292" s="72"/>
      <c r="Q292" s="72"/>
      <c r="R292" s="70"/>
      <c r="S292" s="72"/>
      <c r="T292" s="72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</row>
    <row r="293" spans="1:51" x14ac:dyDescent="0.25">
      <c r="A293" s="70"/>
      <c r="B293" s="71"/>
      <c r="C293" s="70"/>
      <c r="D293" s="72"/>
      <c r="E293" s="72"/>
      <c r="F293" s="70"/>
      <c r="G293" s="72"/>
      <c r="H293" s="72"/>
      <c r="I293" s="70"/>
      <c r="J293" s="72"/>
      <c r="K293" s="72"/>
      <c r="L293" s="70"/>
      <c r="M293" s="72"/>
      <c r="N293" s="72"/>
      <c r="O293" s="70"/>
      <c r="P293" s="72"/>
      <c r="Q293" s="72"/>
      <c r="R293" s="70"/>
      <c r="S293" s="72"/>
      <c r="T293" s="72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</row>
    <row r="294" spans="1:51" x14ac:dyDescent="0.25">
      <c r="A294" s="70"/>
      <c r="B294" s="71"/>
      <c r="C294" s="70"/>
      <c r="D294" s="72"/>
      <c r="E294" s="72"/>
      <c r="F294" s="70"/>
      <c r="G294" s="72"/>
      <c r="H294" s="72"/>
      <c r="I294" s="70"/>
      <c r="J294" s="72"/>
      <c r="K294" s="72"/>
      <c r="L294" s="70"/>
      <c r="M294" s="72"/>
      <c r="N294" s="72"/>
      <c r="O294" s="70"/>
      <c r="P294" s="72"/>
      <c r="Q294" s="72"/>
      <c r="R294" s="70"/>
      <c r="S294" s="72"/>
      <c r="T294" s="72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  <c r="AO294" s="70"/>
      <c r="AP294" s="70"/>
      <c r="AQ294" s="70"/>
      <c r="AR294" s="70"/>
      <c r="AS294" s="70"/>
      <c r="AT294" s="70"/>
      <c r="AU294" s="70"/>
      <c r="AV294" s="70"/>
      <c r="AW294" s="70"/>
      <c r="AX294" s="70"/>
      <c r="AY294" s="70"/>
    </row>
    <row r="295" spans="1:51" x14ac:dyDescent="0.25">
      <c r="A295" s="70"/>
      <c r="B295" s="71"/>
      <c r="C295" s="70"/>
      <c r="D295" s="72"/>
      <c r="E295" s="72"/>
      <c r="F295" s="70"/>
      <c r="G295" s="72"/>
      <c r="H295" s="72"/>
      <c r="I295" s="70"/>
      <c r="J295" s="72"/>
      <c r="K295" s="72"/>
      <c r="L295" s="70"/>
      <c r="M295" s="72"/>
      <c r="N295" s="72"/>
      <c r="O295" s="70"/>
      <c r="P295" s="72"/>
      <c r="Q295" s="72"/>
      <c r="R295" s="70"/>
      <c r="S295" s="72"/>
      <c r="T295" s="72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  <c r="AO295" s="70"/>
      <c r="AP295" s="70"/>
      <c r="AQ295" s="70"/>
      <c r="AR295" s="70"/>
      <c r="AS295" s="70"/>
      <c r="AT295" s="70"/>
      <c r="AU295" s="70"/>
      <c r="AV295" s="70"/>
      <c r="AW295" s="70"/>
      <c r="AX295" s="70"/>
      <c r="AY295" s="70"/>
    </row>
    <row r="296" spans="1:51" x14ac:dyDescent="0.25">
      <c r="A296" s="70"/>
      <c r="B296" s="71"/>
      <c r="C296" s="70"/>
      <c r="D296" s="72"/>
      <c r="E296" s="72"/>
      <c r="F296" s="70"/>
      <c r="G296" s="72"/>
      <c r="H296" s="72"/>
      <c r="I296" s="70"/>
      <c r="J296" s="72"/>
      <c r="K296" s="72"/>
      <c r="L296" s="70"/>
      <c r="M296" s="72"/>
      <c r="N296" s="72"/>
      <c r="O296" s="70"/>
      <c r="P296" s="72"/>
      <c r="Q296" s="72"/>
      <c r="R296" s="70"/>
      <c r="S296" s="72"/>
      <c r="T296" s="72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0"/>
      <c r="AU296" s="70"/>
      <c r="AV296" s="70"/>
      <c r="AW296" s="70"/>
      <c r="AX296" s="70"/>
      <c r="AY296" s="70"/>
    </row>
    <row r="297" spans="1:51" x14ac:dyDescent="0.25">
      <c r="A297" s="70"/>
      <c r="B297" s="71"/>
      <c r="C297" s="70"/>
      <c r="D297" s="72"/>
      <c r="E297" s="72"/>
      <c r="F297" s="70"/>
      <c r="G297" s="72"/>
      <c r="H297" s="72"/>
      <c r="I297" s="70"/>
      <c r="J297" s="72"/>
      <c r="K297" s="72"/>
      <c r="L297" s="70"/>
      <c r="M297" s="72"/>
      <c r="N297" s="72"/>
      <c r="O297" s="70"/>
      <c r="P297" s="72"/>
      <c r="Q297" s="72"/>
      <c r="R297" s="70"/>
      <c r="S297" s="72"/>
      <c r="T297" s="72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  <c r="AO297" s="70"/>
      <c r="AP297" s="70"/>
      <c r="AQ297" s="70"/>
      <c r="AR297" s="70"/>
      <c r="AS297" s="70"/>
      <c r="AT297" s="70"/>
      <c r="AU297" s="70"/>
      <c r="AV297" s="70"/>
      <c r="AW297" s="70"/>
      <c r="AX297" s="70"/>
      <c r="AY297" s="70"/>
    </row>
    <row r="298" spans="1:51" x14ac:dyDescent="0.25">
      <c r="A298" s="70"/>
      <c r="B298" s="71"/>
      <c r="C298" s="70"/>
      <c r="D298" s="72"/>
      <c r="E298" s="72"/>
      <c r="F298" s="70"/>
      <c r="G298" s="72"/>
      <c r="H298" s="72"/>
      <c r="I298" s="70"/>
      <c r="J298" s="72"/>
      <c r="K298" s="72"/>
      <c r="L298" s="70"/>
      <c r="M298" s="72"/>
      <c r="N298" s="72"/>
      <c r="O298" s="70"/>
      <c r="P298" s="72"/>
      <c r="Q298" s="72"/>
      <c r="R298" s="70"/>
      <c r="S298" s="72"/>
      <c r="T298" s="72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0"/>
      <c r="AU298" s="70"/>
      <c r="AV298" s="70"/>
      <c r="AW298" s="70"/>
      <c r="AX298" s="70"/>
      <c r="AY298" s="70"/>
    </row>
    <row r="299" spans="1:51" x14ac:dyDescent="0.25">
      <c r="A299" s="70"/>
      <c r="B299" s="71"/>
      <c r="C299" s="70"/>
      <c r="D299" s="72"/>
      <c r="E299" s="72"/>
      <c r="F299" s="70"/>
      <c r="G299" s="72"/>
      <c r="H299" s="72"/>
      <c r="I299" s="70"/>
      <c r="J299" s="72"/>
      <c r="K299" s="72"/>
      <c r="L299" s="70"/>
      <c r="M299" s="72"/>
      <c r="N299" s="72"/>
      <c r="O299" s="70"/>
      <c r="P299" s="72"/>
      <c r="Q299" s="72"/>
      <c r="R299" s="70"/>
      <c r="S299" s="72"/>
      <c r="T299" s="72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0"/>
      <c r="AU299" s="70"/>
      <c r="AV299" s="70"/>
      <c r="AW299" s="70"/>
      <c r="AX299" s="70"/>
      <c r="AY299" s="70"/>
    </row>
    <row r="300" spans="1:51" x14ac:dyDescent="0.25">
      <c r="A300" s="70"/>
      <c r="B300" s="71"/>
      <c r="C300" s="70"/>
      <c r="D300" s="72"/>
      <c r="E300" s="72"/>
      <c r="F300" s="70"/>
      <c r="G300" s="72"/>
      <c r="H300" s="72"/>
      <c r="I300" s="70"/>
      <c r="J300" s="72"/>
      <c r="K300" s="72"/>
      <c r="L300" s="70"/>
      <c r="M300" s="72"/>
      <c r="N300" s="72"/>
      <c r="O300" s="70"/>
      <c r="P300" s="72"/>
      <c r="Q300" s="72"/>
      <c r="R300" s="70"/>
      <c r="S300" s="72"/>
      <c r="T300" s="72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0"/>
      <c r="AU300" s="70"/>
      <c r="AV300" s="70"/>
      <c r="AW300" s="70"/>
      <c r="AX300" s="70"/>
      <c r="AY300" s="70"/>
    </row>
    <row r="301" spans="1:51" x14ac:dyDescent="0.25">
      <c r="A301" s="70"/>
      <c r="B301" s="71"/>
      <c r="C301" s="70"/>
      <c r="D301" s="72"/>
      <c r="E301" s="72"/>
      <c r="F301" s="70"/>
      <c r="G301" s="72"/>
      <c r="H301" s="72"/>
      <c r="I301" s="70"/>
      <c r="J301" s="72"/>
      <c r="K301" s="72"/>
      <c r="L301" s="70"/>
      <c r="M301" s="72"/>
      <c r="N301" s="72"/>
      <c r="O301" s="70"/>
      <c r="P301" s="72"/>
      <c r="Q301" s="72"/>
      <c r="R301" s="70"/>
      <c r="S301" s="72"/>
      <c r="T301" s="72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0"/>
      <c r="AU301" s="70"/>
      <c r="AV301" s="70"/>
      <c r="AW301" s="70"/>
      <c r="AX301" s="70"/>
      <c r="AY301" s="70"/>
    </row>
    <row r="302" spans="1:51" x14ac:dyDescent="0.25">
      <c r="A302" s="70"/>
      <c r="B302" s="71"/>
      <c r="C302" s="70"/>
      <c r="D302" s="72"/>
      <c r="E302" s="72"/>
      <c r="F302" s="70"/>
      <c r="G302" s="72"/>
      <c r="H302" s="72"/>
      <c r="I302" s="70"/>
      <c r="J302" s="72"/>
      <c r="K302" s="72"/>
      <c r="L302" s="70"/>
      <c r="M302" s="72"/>
      <c r="N302" s="72"/>
      <c r="O302" s="70"/>
      <c r="P302" s="72"/>
      <c r="Q302" s="72"/>
      <c r="R302" s="70"/>
      <c r="S302" s="72"/>
      <c r="T302" s="72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0"/>
      <c r="AT302" s="70"/>
      <c r="AU302" s="70"/>
      <c r="AV302" s="70"/>
      <c r="AW302" s="70"/>
      <c r="AX302" s="70"/>
      <c r="AY302" s="70"/>
    </row>
    <row r="303" spans="1:51" x14ac:dyDescent="0.25">
      <c r="A303" s="70"/>
      <c r="B303" s="71"/>
      <c r="C303" s="70"/>
      <c r="D303" s="72"/>
      <c r="E303" s="72"/>
      <c r="F303" s="70"/>
      <c r="G303" s="72"/>
      <c r="H303" s="72"/>
      <c r="I303" s="70"/>
      <c r="J303" s="72"/>
      <c r="K303" s="72"/>
      <c r="L303" s="70"/>
      <c r="M303" s="72"/>
      <c r="N303" s="72"/>
      <c r="O303" s="70"/>
      <c r="P303" s="72"/>
      <c r="Q303" s="72"/>
      <c r="R303" s="70"/>
      <c r="S303" s="72"/>
      <c r="T303" s="72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0"/>
      <c r="AT303" s="70"/>
      <c r="AU303" s="70"/>
      <c r="AV303" s="70"/>
      <c r="AW303" s="70"/>
      <c r="AX303" s="70"/>
      <c r="AY303" s="70"/>
    </row>
  </sheetData>
  <mergeCells count="2">
    <mergeCell ref="C3:I4"/>
    <mergeCell ref="J6:P7"/>
  </mergeCells>
  <hyperlinks>
    <hyperlink ref="C6" r:id="rId1" xr:uid="{96C3CC26-588A-461F-9DB3-CA82FF11C514}"/>
    <hyperlink ref="J6:P7" r:id="rId2" display="Like the sheet? Need a bigger one with more inputs? We sell one on Etsy for just $3.99. Click here to check it out! " xr:uid="{2D5312A0-7570-461E-9F2B-5E2415E663B0}"/>
  </hyperlinks>
  <pageMargins left="0.7" right="0.7" top="0.75" bottom="0.75" header="0.3" footer="0.3"/>
  <pageSetup scale="41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318"/>
  <sheetViews>
    <sheetView showGridLines="0" zoomScale="90" zoomScaleNormal="90" workbookViewId="0">
      <selection activeCell="A2" sqref="A2"/>
    </sheetView>
  </sheetViews>
  <sheetFormatPr defaultRowHeight="15" x14ac:dyDescent="0.25"/>
  <cols>
    <col min="1" max="1" width="5.85546875" style="2" customWidth="1"/>
    <col min="2" max="2" width="7.140625" customWidth="1"/>
    <col min="3" max="3" width="15.85546875" style="1" customWidth="1"/>
    <col min="4" max="4" width="23.5703125" customWidth="1"/>
    <col min="5" max="5" width="4" style="1" customWidth="1"/>
    <col min="6" max="6" width="15" customWidth="1"/>
    <col min="7" max="7" width="17.42578125" style="1" customWidth="1"/>
    <col min="8" max="8" width="13.42578125" style="1" customWidth="1"/>
    <col min="9" max="9" width="14.140625" style="53" customWidth="1"/>
    <col min="10" max="10" width="13.28515625" style="53" customWidth="1"/>
    <col min="11" max="11" width="6.42578125" style="54" customWidth="1"/>
    <col min="12" max="12" width="15.85546875" style="53" customWidth="1"/>
    <col min="13" max="13" width="10.5703125" style="53" bestFit="1" customWidth="1"/>
  </cols>
  <sheetData>
    <row r="1" spans="1:33" ht="5.25" customHeight="1" x14ac:dyDescent="0.25">
      <c r="A1" s="70"/>
      <c r="B1" s="71"/>
      <c r="C1" s="70"/>
      <c r="D1" s="72"/>
      <c r="E1" s="70"/>
      <c r="F1" s="72"/>
      <c r="G1" s="70"/>
      <c r="H1" s="70"/>
      <c r="I1" s="82"/>
      <c r="J1" s="83"/>
      <c r="K1" s="84"/>
      <c r="L1" s="82"/>
      <c r="M1" s="83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1:33" ht="10.5" customHeight="1" x14ac:dyDescent="0.25">
      <c r="A2" s="70"/>
      <c r="B2" s="71"/>
      <c r="C2" s="70"/>
      <c r="D2" s="72"/>
      <c r="E2" s="70"/>
      <c r="F2" s="72"/>
      <c r="G2" s="70"/>
      <c r="H2" s="70"/>
      <c r="I2" s="82"/>
      <c r="J2" s="83"/>
      <c r="K2" s="84"/>
      <c r="L2" s="82"/>
      <c r="M2" s="83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3" ht="19.5" customHeight="1" x14ac:dyDescent="0.25">
      <c r="A3" s="70"/>
      <c r="B3" s="71"/>
      <c r="C3" s="99" t="s">
        <v>35</v>
      </c>
      <c r="D3" s="99"/>
      <c r="E3" s="99"/>
      <c r="F3" s="99"/>
      <c r="G3" s="99"/>
      <c r="H3" s="85" t="s">
        <v>36</v>
      </c>
      <c r="I3" s="82"/>
      <c r="J3" s="83"/>
      <c r="K3" s="84"/>
      <c r="L3" s="82"/>
      <c r="M3" s="83"/>
      <c r="N3" s="70"/>
      <c r="O3" s="70"/>
      <c r="P3" s="70"/>
      <c r="Q3" s="70"/>
      <c r="R3" s="70"/>
      <c r="S3" s="70"/>
      <c r="T3" s="70"/>
      <c r="U3" s="70"/>
      <c r="V3" s="70"/>
      <c r="W3" s="96" t="s">
        <v>11</v>
      </c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19.5" customHeight="1" x14ac:dyDescent="0.25">
      <c r="A4" s="70"/>
      <c r="B4" s="71"/>
      <c r="C4" s="99"/>
      <c r="D4" s="99"/>
      <c r="E4" s="99"/>
      <c r="F4" s="99"/>
      <c r="G4" s="99"/>
      <c r="H4" s="85" t="s">
        <v>19</v>
      </c>
      <c r="I4" s="82"/>
      <c r="J4" s="83"/>
      <c r="K4" s="84"/>
      <c r="L4" s="82"/>
      <c r="M4" s="83"/>
      <c r="N4" s="70"/>
      <c r="O4" s="70"/>
      <c r="P4" s="70"/>
      <c r="Q4" s="70"/>
      <c r="R4" s="70"/>
      <c r="S4" s="70"/>
      <c r="T4" s="70"/>
      <c r="U4" s="70"/>
      <c r="V4" s="70"/>
      <c r="W4" s="75" t="s">
        <v>26</v>
      </c>
      <c r="X4" s="70"/>
      <c r="Y4" s="70"/>
      <c r="Z4" s="70"/>
      <c r="AA4" s="70"/>
      <c r="AB4" s="70"/>
      <c r="AC4" s="70"/>
      <c r="AD4" s="70"/>
      <c r="AE4" s="70"/>
      <c r="AF4" s="70"/>
      <c r="AG4" s="70"/>
    </row>
    <row r="5" spans="1:33" ht="19.5" customHeight="1" x14ac:dyDescent="0.25">
      <c r="A5" s="70"/>
      <c r="B5" s="71"/>
      <c r="C5" s="99"/>
      <c r="D5" s="99"/>
      <c r="E5" s="99"/>
      <c r="F5" s="99"/>
      <c r="G5" s="99"/>
      <c r="H5" s="85" t="s">
        <v>20</v>
      </c>
      <c r="I5" s="82"/>
      <c r="J5" s="83"/>
      <c r="K5" s="84"/>
      <c r="L5" s="82"/>
      <c r="M5" s="83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</row>
    <row r="6" spans="1:33" ht="0.75" customHeight="1" x14ac:dyDescent="0.25">
      <c r="A6" s="70"/>
      <c r="B6" s="71"/>
      <c r="C6" s="74"/>
      <c r="D6" s="73"/>
      <c r="E6" s="73"/>
      <c r="F6" s="72"/>
      <c r="G6" s="70"/>
      <c r="H6" s="70"/>
      <c r="I6" s="82"/>
      <c r="J6" s="83"/>
      <c r="K6" s="84"/>
      <c r="L6" s="82"/>
      <c r="M6" s="83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3" ht="0.75" customHeight="1" x14ac:dyDescent="0.25">
      <c r="A7" s="70"/>
      <c r="B7" s="71"/>
      <c r="C7" s="75"/>
      <c r="D7" s="73"/>
      <c r="E7" s="73"/>
      <c r="F7" s="72"/>
      <c r="G7" s="70"/>
      <c r="H7" s="70"/>
      <c r="I7" s="82"/>
      <c r="J7" s="83"/>
      <c r="K7" s="84"/>
      <c r="L7" s="82"/>
      <c r="M7" s="83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3" ht="0.75" customHeight="1" x14ac:dyDescent="0.25">
      <c r="A8" s="70"/>
      <c r="B8" s="71"/>
      <c r="C8" s="76"/>
      <c r="D8" s="73"/>
      <c r="E8" s="73"/>
      <c r="F8" s="72"/>
      <c r="G8" s="70"/>
      <c r="H8" s="70"/>
      <c r="I8" s="82"/>
      <c r="J8" s="83"/>
      <c r="K8" s="84"/>
      <c r="L8" s="82"/>
      <c r="M8" s="83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</row>
    <row r="9" spans="1:33" ht="4.5" customHeight="1" x14ac:dyDescent="0.25">
      <c r="A9" s="86"/>
      <c r="B9" s="87"/>
      <c r="C9" s="88"/>
      <c r="D9" s="87"/>
      <c r="E9" s="88"/>
      <c r="F9" s="87"/>
      <c r="G9" s="88"/>
      <c r="H9" s="89"/>
      <c r="I9" s="87"/>
      <c r="J9" s="87"/>
      <c r="K9" s="90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</row>
    <row r="10" spans="1:33" ht="21" customHeight="1" x14ac:dyDescent="0.35">
      <c r="A10" s="86"/>
      <c r="B10" s="87"/>
      <c r="C10" s="91" t="s">
        <v>18</v>
      </c>
      <c r="D10" s="87"/>
      <c r="E10" s="88"/>
      <c r="F10" s="87"/>
      <c r="G10" s="88"/>
      <c r="H10" s="88"/>
      <c r="I10" s="87"/>
      <c r="J10" s="87"/>
      <c r="K10" s="90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</row>
    <row r="11" spans="1:33" ht="46.5" customHeight="1" x14ac:dyDescent="0.8">
      <c r="A11" s="100"/>
      <c r="B11" s="101"/>
      <c r="C11" s="102"/>
      <c r="D11" s="102"/>
      <c r="E11" s="103"/>
      <c r="F11" s="104"/>
      <c r="G11" s="105"/>
      <c r="H11" s="106"/>
      <c r="I11" s="107"/>
      <c r="J11" s="108"/>
      <c r="K11" s="109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</row>
    <row r="12" spans="1:33" ht="29.25" customHeight="1" x14ac:dyDescent="0.25">
      <c r="A12" s="102"/>
      <c r="B12" s="102"/>
      <c r="C12" s="102"/>
      <c r="D12" s="102"/>
      <c r="E12" s="103"/>
      <c r="F12" s="104"/>
      <c r="G12" s="105"/>
      <c r="H12" s="110"/>
      <c r="I12" s="108"/>
      <c r="J12" s="108"/>
      <c r="K12" s="109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</row>
    <row r="13" spans="1:33" ht="29.25" customHeight="1" x14ac:dyDescent="0.25">
      <c r="A13" s="100"/>
      <c r="B13" s="108" t="s">
        <v>4</v>
      </c>
      <c r="C13" s="111" t="s">
        <v>5</v>
      </c>
      <c r="D13" s="108"/>
      <c r="E13" s="111"/>
      <c r="F13" s="104"/>
      <c r="G13" s="105"/>
      <c r="H13" s="111"/>
      <c r="I13" s="108"/>
      <c r="J13" s="108"/>
      <c r="K13" s="109"/>
      <c r="L13" s="92"/>
      <c r="M13" s="92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</row>
    <row r="14" spans="1:33" ht="29.25" customHeight="1" x14ac:dyDescent="0.25">
      <c r="A14" s="100" t="s">
        <v>1</v>
      </c>
      <c r="B14" s="108">
        <f>$L$19</f>
        <v>120</v>
      </c>
      <c r="C14" s="112">
        <f>C16*11</f>
        <v>33000</v>
      </c>
      <c r="D14" s="108"/>
      <c r="E14" s="111"/>
      <c r="F14" s="104"/>
      <c r="G14" s="105"/>
      <c r="H14" s="111"/>
      <c r="I14" s="108"/>
      <c r="J14" s="108"/>
      <c r="K14" s="109"/>
      <c r="L14" s="92"/>
      <c r="M14" s="92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</row>
    <row r="15" spans="1:33" ht="29.25" customHeight="1" x14ac:dyDescent="0.25">
      <c r="A15" s="100" t="s">
        <v>2</v>
      </c>
      <c r="B15" s="108">
        <v>0</v>
      </c>
      <c r="C15" s="112">
        <v>0</v>
      </c>
      <c r="D15" s="108"/>
      <c r="E15" s="111"/>
      <c r="F15" s="104"/>
      <c r="G15" s="105"/>
      <c r="H15" s="111"/>
      <c r="I15" s="108"/>
      <c r="J15" s="108"/>
      <c r="K15" s="109"/>
      <c r="L15" s="92"/>
      <c r="M15" s="92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</row>
    <row r="16" spans="1:33" ht="29.25" customHeight="1" x14ac:dyDescent="0.25">
      <c r="A16" s="100" t="s">
        <v>3</v>
      </c>
      <c r="B16" s="108">
        <v>1</v>
      </c>
      <c r="C16" s="111">
        <f>ROUNDUP($J$19/11,-3)</f>
        <v>3000</v>
      </c>
      <c r="D16" s="108"/>
      <c r="E16" s="111"/>
      <c r="F16" s="104"/>
      <c r="G16" s="105"/>
      <c r="H16" s="111"/>
      <c r="I16" s="108"/>
      <c r="J16" s="108"/>
      <c r="K16" s="109"/>
      <c r="L16" s="92"/>
      <c r="M16" s="92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</row>
    <row r="17" spans="1:33" x14ac:dyDescent="0.25">
      <c r="A17" s="100"/>
      <c r="B17" s="104"/>
      <c r="C17" s="105"/>
      <c r="D17" s="104"/>
      <c r="E17" s="105"/>
      <c r="F17" s="108"/>
      <c r="G17" s="111"/>
      <c r="H17" s="111"/>
      <c r="I17" s="108"/>
      <c r="J17" s="108"/>
      <c r="K17" s="109"/>
      <c r="L17" s="87"/>
      <c r="M17" s="92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</row>
    <row r="18" spans="1:33" ht="21" x14ac:dyDescent="0.3">
      <c r="A18" s="100"/>
      <c r="B18" s="113"/>
      <c r="C18" s="114"/>
      <c r="D18" s="115"/>
      <c r="E18" s="105"/>
      <c r="F18" s="108"/>
      <c r="G18" s="111"/>
      <c r="H18" s="111"/>
      <c r="I18" s="108" t="s">
        <v>14</v>
      </c>
      <c r="J18" s="108" t="s">
        <v>16</v>
      </c>
      <c r="K18" s="109"/>
      <c r="L18" s="87" t="s">
        <v>17</v>
      </c>
      <c r="M18" s="92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</row>
    <row r="19" spans="1:33" ht="21" x14ac:dyDescent="0.3">
      <c r="A19" s="100"/>
      <c r="B19" s="113"/>
      <c r="C19" s="114"/>
      <c r="D19" s="116"/>
      <c r="E19" s="105"/>
      <c r="F19" s="108"/>
      <c r="G19" s="111"/>
      <c r="H19" s="111"/>
      <c r="I19" s="108">
        <v>0</v>
      </c>
      <c r="J19" s="117">
        <f>SUM('Student Loan Snowball Calc'!D13:Y13)</f>
        <v>30000</v>
      </c>
      <c r="K19" s="109">
        <v>0</v>
      </c>
      <c r="L19" s="87">
        <f>VLOOKUP(I19,$J$19:$K$139,2,FALSE)</f>
        <v>120</v>
      </c>
      <c r="M19" s="92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</row>
    <row r="20" spans="1:33" ht="21" x14ac:dyDescent="0.3">
      <c r="A20" s="100"/>
      <c r="B20" s="113"/>
      <c r="C20" s="114"/>
      <c r="D20" s="115"/>
      <c r="E20" s="105"/>
      <c r="F20" s="108"/>
      <c r="G20" s="111"/>
      <c r="H20" s="111"/>
      <c r="I20" s="108">
        <v>1</v>
      </c>
      <c r="J20" s="117">
        <f>SUM('Student Loan Snowball Calc'!D18,'Student Loan Snowball Calc'!G18,'Student Loan Snowball Calc'!J18,'Student Loan Snowball Calc'!M18,'Student Loan Snowball Calc'!P18,'Student Loan Snowball Calc'!S18,'Student Loan Snowball Calc'!V18,'Student Loan Snowball Calc'!Y18)</f>
        <v>29603</v>
      </c>
      <c r="K20" s="109">
        <v>1</v>
      </c>
      <c r="L20" s="87"/>
      <c r="M20" s="92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</row>
    <row r="21" spans="1:33" ht="21" x14ac:dyDescent="0.3">
      <c r="A21" s="100"/>
      <c r="B21" s="113"/>
      <c r="C21" s="114"/>
      <c r="D21" s="116"/>
      <c r="E21" s="105"/>
      <c r="F21" s="108"/>
      <c r="G21" s="111"/>
      <c r="H21" s="111"/>
      <c r="I21" s="108">
        <v>2</v>
      </c>
      <c r="J21" s="117">
        <f>SUM('Student Loan Snowball Calc'!D19,'Student Loan Snowball Calc'!G19,'Student Loan Snowball Calc'!J19,'Student Loan Snowball Calc'!M19,'Student Loan Snowball Calc'!P19,'Student Loan Snowball Calc'!S19,'Student Loan Snowball Calc'!V19,'Student Loan Snowball Calc'!Y19)</f>
        <v>29452.653333333335</v>
      </c>
      <c r="K21" s="109">
        <v>2</v>
      </c>
      <c r="L21" s="87"/>
      <c r="M21" s="92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</row>
    <row r="22" spans="1:33" ht="21" x14ac:dyDescent="0.3">
      <c r="A22" s="100"/>
      <c r="B22" s="113"/>
      <c r="C22" s="114"/>
      <c r="D22" s="118"/>
      <c r="E22" s="105"/>
      <c r="F22" s="108"/>
      <c r="G22" s="111"/>
      <c r="H22" s="111"/>
      <c r="I22" s="108">
        <v>3</v>
      </c>
      <c r="J22" s="117">
        <f>SUM('Student Loan Snowball Calc'!D20,'Student Loan Snowball Calc'!G20,'Student Loan Snowball Calc'!J20,'Student Loan Snowball Calc'!M20,'Student Loan Snowball Calc'!P20,'Student Loan Snowball Calc'!S20,'Student Loan Snowball Calc'!V20,'Student Loan Snowball Calc'!Y20)</f>
        <v>29301.13118055556</v>
      </c>
      <c r="K22" s="109">
        <v>3</v>
      </c>
      <c r="L22" s="87"/>
      <c r="M22" s="92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</row>
    <row r="23" spans="1:33" ht="21" x14ac:dyDescent="0.3">
      <c r="A23" s="100"/>
      <c r="B23" s="113"/>
      <c r="C23" s="114"/>
      <c r="D23" s="116"/>
      <c r="E23" s="105"/>
      <c r="F23" s="108"/>
      <c r="G23" s="111"/>
      <c r="H23" s="111"/>
      <c r="I23" s="108">
        <v>4</v>
      </c>
      <c r="J23" s="117">
        <f>SUM('Student Loan Snowball Calc'!D21,'Student Loan Snowball Calc'!G21,'Student Loan Snowball Calc'!J21,'Student Loan Snowball Calc'!M21,'Student Loan Snowball Calc'!P21,'Student Loan Snowball Calc'!S21,'Student Loan Snowball Calc'!V21,'Student Loan Snowball Calc'!Y21)</f>
        <v>29148.423869166203</v>
      </c>
      <c r="K23" s="109">
        <v>4</v>
      </c>
      <c r="L23" s="87"/>
      <c r="M23" s="92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</row>
    <row r="24" spans="1:33" ht="21" x14ac:dyDescent="0.3">
      <c r="A24" s="100"/>
      <c r="B24" s="113"/>
      <c r="C24" s="114"/>
      <c r="D24" s="118"/>
      <c r="E24" s="105"/>
      <c r="F24" s="108"/>
      <c r="G24" s="111"/>
      <c r="H24" s="111"/>
      <c r="I24" s="108">
        <v>5</v>
      </c>
      <c r="J24" s="117">
        <f>SUM('Student Loan Snowball Calc'!D22,'Student Loan Snowball Calc'!G22,'Student Loan Snowball Calc'!J22,'Student Loan Snowball Calc'!M22,'Student Loan Snowball Calc'!P22,'Student Loan Snowball Calc'!S22,'Student Loan Snowball Calc'!V22,'Student Loan Snowball Calc'!Y22)</f>
        <v>28994.521643418389</v>
      </c>
      <c r="K24" s="109">
        <v>5</v>
      </c>
      <c r="L24" s="87"/>
      <c r="M24" s="92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</row>
    <row r="25" spans="1:33" ht="21" x14ac:dyDescent="0.3">
      <c r="A25" s="100"/>
      <c r="B25" s="113"/>
      <c r="C25" s="114"/>
      <c r="D25" s="116"/>
      <c r="E25" s="105"/>
      <c r="F25" s="108"/>
      <c r="G25" s="111"/>
      <c r="H25" s="111"/>
      <c r="I25" s="108">
        <v>6</v>
      </c>
      <c r="J25" s="117">
        <f>SUM('Student Loan Snowball Calc'!D23,'Student Loan Snowball Calc'!G23,'Student Loan Snowball Calc'!J23,'Student Loan Snowball Calc'!M23,'Student Loan Snowball Calc'!P23,'Student Loan Snowball Calc'!S23,'Student Loan Snowball Calc'!V23,'Student Loan Snowball Calc'!Y23)</f>
        <v>28839.414663575284</v>
      </c>
      <c r="K25" s="109">
        <v>6</v>
      </c>
      <c r="L25" s="87"/>
      <c r="M25" s="92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</row>
    <row r="26" spans="1:33" ht="21" x14ac:dyDescent="0.3">
      <c r="A26" s="100"/>
      <c r="B26" s="113"/>
      <c r="C26" s="114"/>
      <c r="D26" s="119"/>
      <c r="E26" s="105"/>
      <c r="F26" s="108"/>
      <c r="G26" s="111"/>
      <c r="H26" s="111"/>
      <c r="I26" s="108">
        <v>7</v>
      </c>
      <c r="J26" s="117">
        <f>SUM('Student Loan Snowball Calc'!D24,'Student Loan Snowball Calc'!G24,'Student Loan Snowball Calc'!J24,'Student Loan Snowball Calc'!M24,'Student Loan Snowball Calc'!P24,'Student Loan Snowball Calc'!S24,'Student Loan Snowball Calc'!V24,'Student Loan Snowball Calc'!Y24)</f>
        <v>28683.093005159819</v>
      </c>
      <c r="K26" s="109">
        <v>7</v>
      </c>
      <c r="L26" s="87"/>
      <c r="M26" s="92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</row>
    <row r="27" spans="1:33" x14ac:dyDescent="0.25">
      <c r="A27" s="100"/>
      <c r="B27" s="120"/>
      <c r="C27" s="105"/>
      <c r="D27" s="104"/>
      <c r="E27" s="105"/>
      <c r="F27" s="108"/>
      <c r="G27" s="111"/>
      <c r="H27" s="111"/>
      <c r="I27" s="108">
        <v>8</v>
      </c>
      <c r="J27" s="117">
        <f>SUM('Student Loan Snowball Calc'!D25,'Student Loan Snowball Calc'!G25,'Student Loan Snowball Calc'!J25,'Student Loan Snowball Calc'!M25,'Student Loan Snowball Calc'!P25,'Student Loan Snowball Calc'!S25,'Student Loan Snowball Calc'!V25,'Student Loan Snowball Calc'!Y25)</f>
        <v>28525.546658197414</v>
      </c>
      <c r="K27" s="109">
        <v>8</v>
      </c>
      <c r="L27" s="87"/>
      <c r="M27" s="9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</row>
    <row r="28" spans="1:33" x14ac:dyDescent="0.25">
      <c r="A28" s="100"/>
      <c r="B28" s="104"/>
      <c r="C28" s="105"/>
      <c r="D28" s="104"/>
      <c r="E28" s="105"/>
      <c r="F28" s="108"/>
      <c r="G28" s="111"/>
      <c r="H28" s="111"/>
      <c r="I28" s="108">
        <v>9</v>
      </c>
      <c r="J28" s="117">
        <f>SUM('Student Loan Snowball Calc'!D26,'Student Loan Snowball Calc'!G26,'Student Loan Snowball Calc'!J26,'Student Loan Snowball Calc'!M26,'Student Loan Snowball Calc'!P26,'Student Loan Snowball Calc'!S26,'Student Loan Snowball Calc'!V26,'Student Loan Snowball Calc'!Y26)</f>
        <v>28366.765526451811</v>
      </c>
      <c r="K28" s="109">
        <v>9</v>
      </c>
      <c r="L28" s="87"/>
      <c r="M28" s="92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</row>
    <row r="29" spans="1:33" x14ac:dyDescent="0.25">
      <c r="A29" s="100"/>
      <c r="B29" s="104"/>
      <c r="C29" s="105"/>
      <c r="D29" s="104"/>
      <c r="E29" s="105"/>
      <c r="F29" s="108"/>
      <c r="G29" s="111"/>
      <c r="H29" s="111"/>
      <c r="I29" s="108">
        <v>10</v>
      </c>
      <c r="J29" s="117">
        <f>SUM('Student Loan Snowball Calc'!D27,'Student Loan Snowball Calc'!G27,'Student Loan Snowball Calc'!J27,'Student Loan Snowball Calc'!M27,'Student Loan Snowball Calc'!P27,'Student Loan Snowball Calc'!S27,'Student Loan Snowball Calc'!V27,'Student Loan Snowball Calc'!Y27)</f>
        <v>28206.739426653818</v>
      </c>
      <c r="K29" s="109">
        <v>10</v>
      </c>
      <c r="L29" s="87"/>
      <c r="M29" s="92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</row>
    <row r="30" spans="1:33" ht="9.75" customHeight="1" x14ac:dyDescent="0.25">
      <c r="A30" s="100"/>
      <c r="B30" s="104"/>
      <c r="C30" s="105"/>
      <c r="D30" s="104"/>
      <c r="E30" s="105"/>
      <c r="F30" s="108"/>
      <c r="G30" s="111"/>
      <c r="H30" s="111"/>
      <c r="I30" s="108">
        <v>11</v>
      </c>
      <c r="J30" s="117">
        <f>SUM('Student Loan Snowball Calc'!D28,'Student Loan Snowball Calc'!G28,'Student Loan Snowball Calc'!J28,'Student Loan Snowball Calc'!M28,'Student Loan Snowball Calc'!P28,'Student Loan Snowball Calc'!S28,'Student Loan Snowball Calc'!V28,'Student Loan Snowball Calc'!Y28)</f>
        <v>28045.458087722996</v>
      </c>
      <c r="K30" s="109">
        <v>11</v>
      </c>
      <c r="L30" s="87"/>
      <c r="M30" s="92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</row>
    <row r="31" spans="1:33" ht="18" customHeight="1" x14ac:dyDescent="0.35">
      <c r="A31" s="100"/>
      <c r="B31" s="104"/>
      <c r="C31" s="105"/>
      <c r="D31" s="104"/>
      <c r="E31" s="105"/>
      <c r="F31" s="108"/>
      <c r="G31" s="111"/>
      <c r="H31" s="111"/>
      <c r="I31" s="108">
        <v>12</v>
      </c>
      <c r="J31" s="117">
        <f>SUM('Student Loan Snowball Calc'!D29,'Student Loan Snowball Calc'!G29,'Student Loan Snowball Calc'!J29,'Student Loan Snowball Calc'!M29,'Student Loan Snowball Calc'!P29,'Student Loan Snowball Calc'!S29,'Student Loan Snowball Calc'!V29,'Student Loan Snowball Calc'!Y29)</f>
        <v>27882.911149982167</v>
      </c>
      <c r="K31" s="109">
        <v>12</v>
      </c>
      <c r="L31" s="93" t="s">
        <v>14</v>
      </c>
      <c r="M31" s="92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1:33" ht="9.75" customHeight="1" x14ac:dyDescent="0.25">
      <c r="A32" s="100"/>
      <c r="B32" s="104"/>
      <c r="C32" s="105"/>
      <c r="D32" s="104"/>
      <c r="E32" s="105"/>
      <c r="F32" s="108"/>
      <c r="G32" s="111"/>
      <c r="H32" s="111"/>
      <c r="I32" s="108">
        <v>13</v>
      </c>
      <c r="J32" s="117">
        <f>SUM('Student Loan Snowball Calc'!D30,'Student Loan Snowball Calc'!G30,'Student Loan Snowball Calc'!J30,'Student Loan Snowball Calc'!M30,'Student Loan Snowball Calc'!P30,'Student Loan Snowball Calc'!S30,'Student Loan Snowball Calc'!V30,'Student Loan Snowball Calc'!Y30)</f>
        <v>27719.088164364686</v>
      </c>
      <c r="K32" s="109">
        <v>13</v>
      </c>
      <c r="L32" s="87"/>
      <c r="M32" s="92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</row>
    <row r="33" spans="1:33" x14ac:dyDescent="0.25">
      <c r="A33" s="100"/>
      <c r="B33" s="108"/>
      <c r="C33" s="111"/>
      <c r="D33" s="108"/>
      <c r="E33" s="111"/>
      <c r="F33" s="108"/>
      <c r="G33" s="111"/>
      <c r="H33" s="111"/>
      <c r="I33" s="108">
        <v>14</v>
      </c>
      <c r="J33" s="117">
        <f>SUM('Student Loan Snowball Calc'!D31,'Student Loan Snowball Calc'!G31,'Student Loan Snowball Calc'!J31,'Student Loan Snowball Calc'!M31,'Student Loan Snowball Calc'!P31,'Student Loan Snowball Calc'!S31,'Student Loan Snowball Calc'!V31,'Student Loan Snowball Calc'!Y31)</f>
        <v>27553.978591614417</v>
      </c>
      <c r="K33" s="109">
        <v>14</v>
      </c>
      <c r="L33" s="87"/>
      <c r="M33" s="92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1:33" x14ac:dyDescent="0.25">
      <c r="A34" s="100"/>
      <c r="B34" s="108"/>
      <c r="C34" s="111"/>
      <c r="D34" s="108"/>
      <c r="E34" s="111"/>
      <c r="F34" s="108"/>
      <c r="G34" s="111"/>
      <c r="H34" s="111"/>
      <c r="I34" s="108">
        <v>15</v>
      </c>
      <c r="J34" s="117">
        <f>SUM('Student Loan Snowball Calc'!D32,'Student Loan Snowball Calc'!G32,'Student Loan Snowball Calc'!J32,'Student Loan Snowball Calc'!M32,'Student Loan Snowball Calc'!P32,'Student Loan Snowball Calc'!S32,'Student Loan Snowball Calc'!V32,'Student Loan Snowball Calc'!Y32)</f>
        <v>27387.57180147836</v>
      </c>
      <c r="K34" s="109">
        <v>15</v>
      </c>
      <c r="L34" s="87"/>
      <c r="M34" s="92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</row>
    <row r="35" spans="1:33" x14ac:dyDescent="0.25">
      <c r="A35" s="100"/>
      <c r="B35" s="108"/>
      <c r="C35" s="111"/>
      <c r="D35" s="108"/>
      <c r="E35" s="111"/>
      <c r="F35" s="108"/>
      <c r="G35" s="111"/>
      <c r="H35" s="111"/>
      <c r="I35" s="108">
        <v>16</v>
      </c>
      <c r="J35" s="117">
        <f>SUM('Student Loan Snowball Calc'!D33,'Student Loan Snowball Calc'!G33,'Student Loan Snowball Calc'!J33,'Student Loan Snowball Calc'!M33,'Student Loan Snowball Calc'!P33,'Student Loan Snowball Calc'!S33,'Student Loan Snowball Calc'!V33,'Student Loan Snowball Calc'!Y33)</f>
        <v>27219.857071891791</v>
      </c>
      <c r="K35" s="109">
        <v>16</v>
      </c>
      <c r="L35" s="87"/>
      <c r="M35" s="92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</row>
    <row r="36" spans="1:33" x14ac:dyDescent="0.25">
      <c r="A36" s="100"/>
      <c r="B36" s="108"/>
      <c r="C36" s="111"/>
      <c r="D36" s="108"/>
      <c r="E36" s="111"/>
      <c r="F36" s="108"/>
      <c r="G36" s="111"/>
      <c r="H36" s="111"/>
      <c r="I36" s="108">
        <v>17</v>
      </c>
      <c r="J36" s="117">
        <f>SUM('Student Loan Snowball Calc'!D34,'Student Loan Snowball Calc'!G34,'Student Loan Snowball Calc'!J34,'Student Loan Snowball Calc'!M34,'Student Loan Snowball Calc'!P34,'Student Loan Snowball Calc'!S34,'Student Loan Snowball Calc'!V34,'Student Loan Snowball Calc'!Y34)</f>
        <v>27050.823588155967</v>
      </c>
      <c r="K36" s="109">
        <v>17</v>
      </c>
      <c r="L36" s="87"/>
      <c r="M36" s="92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</row>
    <row r="37" spans="1:33" ht="31.5" x14ac:dyDescent="0.5">
      <c r="A37" s="100"/>
      <c r="B37" s="108"/>
      <c r="C37" s="111"/>
      <c r="D37" s="108"/>
      <c r="E37" s="111"/>
      <c r="F37" s="108"/>
      <c r="G37" s="111"/>
      <c r="H37" s="111"/>
      <c r="I37" s="108">
        <v>18</v>
      </c>
      <c r="J37" s="117">
        <f>SUM('Student Loan Snowball Calc'!D35,'Student Loan Snowball Calc'!G35,'Student Loan Snowball Calc'!J35,'Student Loan Snowball Calc'!M35,'Student Loan Snowball Calc'!P35,'Student Loan Snowball Calc'!S35,'Student Loan Snowball Calc'!V35,'Student Loan Snowball Calc'!Y35)</f>
        <v>26880.460442108175</v>
      </c>
      <c r="K37" s="109">
        <v>18</v>
      </c>
      <c r="L37" s="94" t="s">
        <v>14</v>
      </c>
      <c r="M37" s="92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</row>
    <row r="38" spans="1:33" x14ac:dyDescent="0.25">
      <c r="A38" s="100"/>
      <c r="B38" s="108"/>
      <c r="C38" s="111"/>
      <c r="D38" s="108"/>
      <c r="E38" s="111"/>
      <c r="F38" s="108"/>
      <c r="G38" s="111"/>
      <c r="H38" s="111"/>
      <c r="I38" s="108">
        <v>19</v>
      </c>
      <c r="J38" s="117">
        <f>SUM('Student Loan Snowball Calc'!D36,'Student Loan Snowball Calc'!G36,'Student Loan Snowball Calc'!J36,'Student Loan Snowball Calc'!M36,'Student Loan Snowball Calc'!P36,'Student Loan Snowball Calc'!S36,'Student Loan Snowball Calc'!V36,'Student Loan Snowball Calc'!Y36)</f>
        <v>26708.756631284195</v>
      </c>
      <c r="K38" s="109">
        <v>19</v>
      </c>
      <c r="L38" s="92"/>
      <c r="M38" s="92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</row>
    <row r="39" spans="1:33" x14ac:dyDescent="0.25">
      <c r="A39" s="100"/>
      <c r="B39" s="108"/>
      <c r="C39" s="111"/>
      <c r="D39" s="108"/>
      <c r="E39" s="111"/>
      <c r="F39" s="108"/>
      <c r="G39" s="111"/>
      <c r="H39" s="111"/>
      <c r="I39" s="108">
        <v>20</v>
      </c>
      <c r="J39" s="117">
        <f>SUM('Student Loan Snowball Calc'!D37,'Student Loan Snowball Calc'!G37,'Student Loan Snowball Calc'!J37,'Student Loan Snowball Calc'!M37,'Student Loan Snowball Calc'!P37,'Student Loan Snowball Calc'!S37,'Student Loan Snowball Calc'!V37,'Student Loan Snowball Calc'!Y37)</f>
        <v>26535.701058073006</v>
      </c>
      <c r="K39" s="109">
        <v>20</v>
      </c>
      <c r="L39" s="92"/>
      <c r="M39" s="92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</row>
    <row r="40" spans="1:33" x14ac:dyDescent="0.25">
      <c r="A40" s="100"/>
      <c r="B40" s="108"/>
      <c r="C40" s="111"/>
      <c r="D40" s="108"/>
      <c r="E40" s="111"/>
      <c r="F40" s="108"/>
      <c r="G40" s="111"/>
      <c r="H40" s="111"/>
      <c r="I40" s="108">
        <v>21</v>
      </c>
      <c r="J40" s="117">
        <f>SUM('Student Loan Snowball Calc'!D38,'Student Loan Snowball Calc'!G38,'Student Loan Snowball Calc'!J38,'Student Loan Snowball Calc'!M38,'Student Loan Snowball Calc'!P38,'Student Loan Snowball Calc'!S38,'Student Loan Snowball Calc'!V38,'Student Loan Snowball Calc'!Y38)</f>
        <v>26361.28252886371</v>
      </c>
      <c r="K40" s="109">
        <v>21</v>
      </c>
      <c r="L40" s="92"/>
      <c r="M40" s="92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</row>
    <row r="41" spans="1:33" x14ac:dyDescent="0.25">
      <c r="A41" s="100"/>
      <c r="B41" s="108"/>
      <c r="C41" s="111"/>
      <c r="D41" s="108"/>
      <c r="E41" s="111"/>
      <c r="F41" s="108"/>
      <c r="G41" s="111"/>
      <c r="H41" s="111"/>
      <c r="I41" s="108">
        <v>22</v>
      </c>
      <c r="J41" s="117">
        <f>SUM('Student Loan Snowball Calc'!D39,'Student Loan Snowball Calc'!G39,'Student Loan Snowball Calc'!J39,'Student Loan Snowball Calc'!M39,'Student Loan Snowball Calc'!P39,'Student Loan Snowball Calc'!S39,'Student Loan Snowball Calc'!V39,'Student Loan Snowball Calc'!Y39)</f>
        <v>26185.4897531846</v>
      </c>
      <c r="K41" s="109">
        <v>22</v>
      </c>
      <c r="L41" s="92"/>
      <c r="M41" s="92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</row>
    <row r="42" spans="1:33" x14ac:dyDescent="0.25">
      <c r="A42" s="100"/>
      <c r="B42" s="108"/>
      <c r="C42" s="111"/>
      <c r="D42" s="108"/>
      <c r="E42" s="111"/>
      <c r="F42" s="108"/>
      <c r="G42" s="111"/>
      <c r="H42" s="111"/>
      <c r="I42" s="108">
        <v>23</v>
      </c>
      <c r="J42" s="117">
        <f>SUM('Student Loan Snowball Calc'!D40,'Student Loan Snowball Calc'!G40,'Student Loan Snowball Calc'!J40,'Student Loan Snowball Calc'!M40,'Student Loan Snowball Calc'!P40,'Student Loan Snowball Calc'!S40,'Student Loan Snowball Calc'!V40,'Student Loan Snowball Calc'!Y40)</f>
        <v>26008.311342834226</v>
      </c>
      <c r="K42" s="109">
        <v>23</v>
      </c>
      <c r="L42" s="92"/>
      <c r="M42" s="92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</row>
    <row r="43" spans="1:33" x14ac:dyDescent="0.25">
      <c r="A43" s="100"/>
      <c r="B43" s="108"/>
      <c r="C43" s="111"/>
      <c r="D43" s="108"/>
      <c r="E43" s="111"/>
      <c r="F43" s="108"/>
      <c r="G43" s="111"/>
      <c r="H43" s="111"/>
      <c r="I43" s="108">
        <v>24</v>
      </c>
      <c r="J43" s="117">
        <f>SUM('Student Loan Snowball Calc'!D41,'Student Loan Snowball Calc'!G41,'Student Loan Snowball Calc'!J41,'Student Loan Snowball Calc'!M41,'Student Loan Snowball Calc'!P41,'Student Loan Snowball Calc'!S41,'Student Loan Snowball Calc'!V41,'Student Loan Snowball Calc'!Y41)</f>
        <v>25829.735811004553</v>
      </c>
      <c r="K43" s="109">
        <v>24</v>
      </c>
      <c r="L43" s="92"/>
      <c r="M43" s="92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</row>
    <row r="44" spans="1:33" x14ac:dyDescent="0.25">
      <c r="A44" s="100"/>
      <c r="B44" s="108"/>
      <c r="C44" s="111"/>
      <c r="D44" s="108"/>
      <c r="E44" s="111"/>
      <c r="F44" s="108"/>
      <c r="G44" s="111"/>
      <c r="H44" s="111"/>
      <c r="I44" s="108">
        <v>25</v>
      </c>
      <c r="J44" s="117">
        <f>SUM('Student Loan Snowball Calc'!D42,'Student Loan Snowball Calc'!G42,'Student Loan Snowball Calc'!J42,'Student Loan Snowball Calc'!M42,'Student Loan Snowball Calc'!P42,'Student Loan Snowball Calc'!S42,'Student Loan Snowball Calc'!V42,'Student Loan Snowball Calc'!Y42)</f>
        <v>25649.751571395922</v>
      </c>
      <c r="K44" s="109">
        <v>25</v>
      </c>
      <c r="L44" s="92"/>
      <c r="M44" s="92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</row>
    <row r="45" spans="1:33" x14ac:dyDescent="0.25">
      <c r="A45" s="100"/>
      <c r="B45" s="108"/>
      <c r="C45" s="111"/>
      <c r="D45" s="108"/>
      <c r="E45" s="111"/>
      <c r="F45" s="108"/>
      <c r="G45" s="111"/>
      <c r="H45" s="111"/>
      <c r="I45" s="108">
        <v>26</v>
      </c>
      <c r="J45" s="117">
        <f>SUM('Student Loan Snowball Calc'!D43,'Student Loan Snowball Calc'!G43,'Student Loan Snowball Calc'!J43,'Student Loan Snowball Calc'!M43,'Student Loan Snowball Calc'!P43,'Student Loan Snowball Calc'!S43,'Student Loan Snowball Calc'!V43,'Student Loan Snowball Calc'!Y43)</f>
        <v>25468.346937323906</v>
      </c>
      <c r="K45" s="109">
        <v>26</v>
      </c>
      <c r="L45" s="92"/>
      <c r="M45" s="95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</row>
    <row r="46" spans="1:33" x14ac:dyDescent="0.25">
      <c r="A46" s="100"/>
      <c r="B46" s="108"/>
      <c r="C46" s="111"/>
      <c r="D46" s="108"/>
      <c r="E46" s="111"/>
      <c r="F46" s="108"/>
      <c r="G46" s="111"/>
      <c r="H46" s="111"/>
      <c r="I46" s="108">
        <v>27</v>
      </c>
      <c r="J46" s="117">
        <f>SUM('Student Loan Snowball Calc'!D44,'Student Loan Snowball Calc'!G44,'Student Loan Snowball Calc'!J44,'Student Loan Snowball Calc'!M44,'Student Loan Snowball Calc'!P44,'Student Loan Snowball Calc'!S44,'Student Loan Snowball Calc'!V44,'Student Loan Snowball Calc'!Y44)</f>
        <v>25285.510120817882</v>
      </c>
      <c r="K46" s="109">
        <v>27</v>
      </c>
      <c r="L46" s="92"/>
      <c r="M46" s="95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</row>
    <row r="47" spans="1:33" x14ac:dyDescent="0.25">
      <c r="A47" s="100"/>
      <c r="B47" s="108"/>
      <c r="C47" s="111"/>
      <c r="D47" s="108"/>
      <c r="E47" s="111"/>
      <c r="F47" s="108"/>
      <c r="G47" s="111"/>
      <c r="H47" s="111"/>
      <c r="I47" s="108">
        <v>28</v>
      </c>
      <c r="J47" s="117">
        <f>SUM('Student Loan Snowball Calc'!D45,'Student Loan Snowball Calc'!G45,'Student Loan Snowball Calc'!J45,'Student Loan Snowball Calc'!M45,'Student Loan Snowball Calc'!P45,'Student Loan Snowball Calc'!S45,'Student Loan Snowball Calc'!V45,'Student Loan Snowball Calc'!Y45)</f>
        <v>25101.229231711317</v>
      </c>
      <c r="K47" s="109">
        <v>28</v>
      </c>
      <c r="L47" s="92"/>
      <c r="M47" s="95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</row>
    <row r="48" spans="1:33" x14ac:dyDescent="0.25">
      <c r="A48" s="100"/>
      <c r="B48" s="108"/>
      <c r="C48" s="111"/>
      <c r="D48" s="108"/>
      <c r="E48" s="111"/>
      <c r="F48" s="108"/>
      <c r="G48" s="111"/>
      <c r="H48" s="111"/>
      <c r="I48" s="108">
        <v>29</v>
      </c>
      <c r="J48" s="117">
        <f>SUM('Student Loan Snowball Calc'!D46,'Student Loan Snowball Calc'!G46,'Student Loan Snowball Calc'!J46,'Student Loan Snowball Calc'!M46,'Student Loan Snowball Calc'!P46,'Student Loan Snowball Calc'!S46,'Student Loan Snowball Calc'!V46,'Student Loan Snowball Calc'!Y46)</f>
        <v>24915.492276723628</v>
      </c>
      <c r="K48" s="109">
        <v>29</v>
      </c>
      <c r="L48" s="92"/>
      <c r="M48" s="95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</row>
    <row r="49" spans="1:33" x14ac:dyDescent="0.25">
      <c r="A49" s="100"/>
      <c r="B49" s="108"/>
      <c r="C49" s="111"/>
      <c r="D49" s="108"/>
      <c r="E49" s="111"/>
      <c r="F49" s="108"/>
      <c r="G49" s="111"/>
      <c r="H49" s="111"/>
      <c r="I49" s="108">
        <v>30</v>
      </c>
      <c r="J49" s="117">
        <f>SUM('Student Loan Snowball Calc'!D47,'Student Loan Snowball Calc'!G47,'Student Loan Snowball Calc'!J47,'Student Loan Snowball Calc'!M47,'Student Loan Snowball Calc'!P47,'Student Loan Snowball Calc'!S47,'Student Loan Snowball Calc'!V47,'Student Loan Snowball Calc'!Y47)</f>
        <v>24728.287158533545</v>
      </c>
      <c r="K49" s="109">
        <v>30</v>
      </c>
      <c r="L49" s="92"/>
      <c r="M49" s="95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33" ht="15.75" x14ac:dyDescent="0.25">
      <c r="A50" s="100"/>
      <c r="B50" s="121"/>
      <c r="C50" s="111"/>
      <c r="D50" s="108"/>
      <c r="E50" s="111"/>
      <c r="F50" s="108"/>
      <c r="G50" s="111"/>
      <c r="H50" s="111"/>
      <c r="I50" s="108">
        <v>31</v>
      </c>
      <c r="J50" s="117">
        <f>SUM('Student Loan Snowball Calc'!D48,'Student Loan Snowball Calc'!G48,'Student Loan Snowball Calc'!J48,'Student Loan Snowball Calc'!M48,'Student Loan Snowball Calc'!P48,'Student Loan Snowball Calc'!S48,'Student Loan Snowball Calc'!V48,'Student Loan Snowball Calc'!Y48)</f>
        <v>24539.601674843972</v>
      </c>
      <c r="K50" s="109">
        <v>31</v>
      </c>
      <c r="L50" s="92"/>
      <c r="M50" s="95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</row>
    <row r="51" spans="1:33" x14ac:dyDescent="0.25">
      <c r="A51" s="100"/>
      <c r="B51" s="108"/>
      <c r="C51" s="111"/>
      <c r="D51" s="108"/>
      <c r="E51" s="111"/>
      <c r="F51" s="108"/>
      <c r="G51" s="111"/>
      <c r="H51" s="111"/>
      <c r="I51" s="108">
        <v>32</v>
      </c>
      <c r="J51" s="117">
        <f>SUM('Student Loan Snowball Calc'!D49,'Student Loan Snowball Calc'!G49,'Student Loan Snowball Calc'!J49,'Student Loan Snowball Calc'!M49,'Student Loan Snowball Calc'!P49,'Student Loan Snowball Calc'!S49,'Student Loan Snowball Calc'!V49,'Student Loan Snowball Calc'!Y49)</f>
        <v>24349.423517438132</v>
      </c>
      <c r="K51" s="109">
        <v>32</v>
      </c>
      <c r="L51" s="92"/>
      <c r="M51" s="95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</row>
    <row r="52" spans="1:33" x14ac:dyDescent="0.25">
      <c r="A52" s="100"/>
      <c r="B52" s="108"/>
      <c r="C52" s="111"/>
      <c r="D52" s="108"/>
      <c r="E52" s="111"/>
      <c r="F52" s="108"/>
      <c r="G52" s="111"/>
      <c r="H52" s="111"/>
      <c r="I52" s="108">
        <v>33</v>
      </c>
      <c r="J52" s="117">
        <f>SUM('Student Loan Snowball Calc'!D50,'Student Loan Snowball Calc'!G50,'Student Loan Snowball Calc'!J50,'Student Loan Snowball Calc'!M50,'Student Loan Snowball Calc'!P50,'Student Loan Snowball Calc'!S50,'Student Loan Snowball Calc'!V50,'Student Loan Snowball Calc'!Y50)</f>
        <v>24157.740271227056</v>
      </c>
      <c r="K52" s="109">
        <v>33</v>
      </c>
      <c r="L52" s="92"/>
      <c r="M52" s="95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</row>
    <row r="53" spans="1:33" x14ac:dyDescent="0.25">
      <c r="A53" s="100"/>
      <c r="B53" s="108"/>
      <c r="C53" s="111"/>
      <c r="D53" s="108"/>
      <c r="E53" s="111"/>
      <c r="F53" s="108"/>
      <c r="G53" s="111"/>
      <c r="H53" s="111"/>
      <c r="I53" s="108">
        <v>34</v>
      </c>
      <c r="J53" s="117">
        <f>SUM('Student Loan Snowball Calc'!D51,'Student Loan Snowball Calc'!G51,'Student Loan Snowball Calc'!J51,'Student Loan Snowball Calc'!M51,'Student Loan Snowball Calc'!P51,'Student Loan Snowball Calc'!S51,'Student Loan Snowball Calc'!V51,'Student Loan Snowball Calc'!Y51)</f>
        <v>23964.539413288214</v>
      </c>
      <c r="K53" s="109">
        <v>34</v>
      </c>
      <c r="L53" s="92"/>
      <c r="M53" s="95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</row>
    <row r="54" spans="1:33" x14ac:dyDescent="0.25">
      <c r="A54" s="100"/>
      <c r="B54" s="108"/>
      <c r="C54" s="111"/>
      <c r="D54" s="108"/>
      <c r="E54" s="111"/>
      <c r="F54" s="108"/>
      <c r="G54" s="111"/>
      <c r="H54" s="111"/>
      <c r="I54" s="108">
        <v>35</v>
      </c>
      <c r="J54" s="117">
        <f>SUM('Student Loan Snowball Calc'!D52,'Student Loan Snowball Calc'!G52,'Student Loan Snowball Calc'!J52,'Student Loan Snowball Calc'!M52,'Student Loan Snowball Calc'!P52,'Student Loan Snowball Calc'!S52,'Student Loan Snowball Calc'!V52,'Student Loan Snowball Calc'!Y52)</f>
        <v>23769.808311895285</v>
      </c>
      <c r="K54" s="109">
        <v>35</v>
      </c>
      <c r="L54" s="92"/>
      <c r="M54" s="92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</row>
    <row r="55" spans="1:33" x14ac:dyDescent="0.25">
      <c r="A55" s="100"/>
      <c r="B55" s="108"/>
      <c r="C55" s="111"/>
      <c r="D55" s="108"/>
      <c r="E55" s="111"/>
      <c r="F55" s="108"/>
      <c r="G55" s="111"/>
      <c r="H55" s="111"/>
      <c r="I55" s="108">
        <v>36</v>
      </c>
      <c r="J55" s="117">
        <f>SUM('Student Loan Snowball Calc'!D53,'Student Loan Snowball Calc'!G53,'Student Loan Snowball Calc'!J53,'Student Loan Snowball Calc'!M53,'Student Loan Snowball Calc'!P53,'Student Loan Snowball Calc'!S53,'Student Loan Snowball Calc'!V53,'Student Loan Snowball Calc'!Y53)</f>
        <v>23573.534225538966</v>
      </c>
      <c r="K55" s="109">
        <v>36</v>
      </c>
      <c r="L55" s="92"/>
      <c r="M55" s="92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</row>
    <row r="56" spans="1:33" x14ac:dyDescent="0.25">
      <c r="A56" s="100"/>
      <c r="B56" s="108"/>
      <c r="C56" s="111"/>
      <c r="D56" s="108"/>
      <c r="E56" s="111"/>
      <c r="F56" s="108"/>
      <c r="G56" s="111"/>
      <c r="H56" s="111"/>
      <c r="I56" s="108">
        <v>37</v>
      </c>
      <c r="J56" s="117">
        <f>SUM('Student Loan Snowball Calc'!D54,'Student Loan Snowball Calc'!G54,'Student Loan Snowball Calc'!J54,'Student Loan Snowball Calc'!M54,'Student Loan Snowball Calc'!P54,'Student Loan Snowball Calc'!S54,'Student Loan Snowball Calc'!V54,'Student Loan Snowball Calc'!Y54)</f>
        <v>23375.704301938677</v>
      </c>
      <c r="K56" s="109">
        <v>37</v>
      </c>
      <c r="L56" s="92"/>
      <c r="M56" s="92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</row>
    <row r="57" spans="1:33" x14ac:dyDescent="0.25">
      <c r="A57" s="100"/>
      <c r="B57" s="108"/>
      <c r="C57" s="111"/>
      <c r="D57" s="108"/>
      <c r="E57" s="111"/>
      <c r="F57" s="108"/>
      <c r="G57" s="111"/>
      <c r="H57" s="111"/>
      <c r="I57" s="108">
        <v>38</v>
      </c>
      <c r="J57" s="117">
        <f>SUM('Student Loan Snowball Calc'!D55,'Student Loan Snowball Calc'!G55,'Student Loan Snowball Calc'!J55,'Student Loan Snowball Calc'!M55,'Student Loan Snowball Calc'!P55,'Student Loan Snowball Calc'!S55,'Student Loan Snowball Calc'!V55,'Student Loan Snowball Calc'!Y55)</f>
        <v>23176.305577045168</v>
      </c>
      <c r="K57" s="109">
        <v>38</v>
      </c>
      <c r="L57" s="92"/>
      <c r="M57" s="92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</row>
    <row r="58" spans="1:33" x14ac:dyDescent="0.25">
      <c r="A58" s="100"/>
      <c r="B58" s="108"/>
      <c r="C58" s="111"/>
      <c r="D58" s="108"/>
      <c r="E58" s="111"/>
      <c r="F58" s="108"/>
      <c r="G58" s="111"/>
      <c r="H58" s="111"/>
      <c r="I58" s="108">
        <v>39</v>
      </c>
      <c r="J58" s="117">
        <f>SUM('Student Loan Snowball Calc'!D56,'Student Loan Snowball Calc'!G56,'Student Loan Snowball Calc'!J56,'Student Loan Snowball Calc'!M56,'Student Loan Snowball Calc'!P56,'Student Loan Snowball Calc'!S56,'Student Loan Snowball Calc'!V56,'Student Loan Snowball Calc'!Y56)</f>
        <v>22975.324974033887</v>
      </c>
      <c r="K58" s="109">
        <v>39</v>
      </c>
      <c r="L58" s="92"/>
      <c r="M58" s="92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</row>
    <row r="59" spans="1:33" x14ac:dyDescent="0.25">
      <c r="A59" s="100"/>
      <c r="B59" s="108"/>
      <c r="C59" s="111"/>
      <c r="D59" s="108"/>
      <c r="E59" s="111"/>
      <c r="F59" s="108"/>
      <c r="G59" s="111"/>
      <c r="H59" s="111"/>
      <c r="I59" s="108">
        <v>40</v>
      </c>
      <c r="J59" s="117">
        <f>SUM('Student Loan Snowball Calc'!D57,'Student Loan Snowball Calc'!G57,'Student Loan Snowball Calc'!J57,'Student Loan Snowball Calc'!M57,'Student Loan Snowball Calc'!P57,'Student Loan Snowball Calc'!S57,'Student Loan Snowball Calc'!V57,'Student Loan Snowball Calc'!Y57)</f>
        <v>22772.749302289019</v>
      </c>
      <c r="K59" s="109">
        <v>40</v>
      </c>
      <c r="L59" s="92"/>
      <c r="M59" s="92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</row>
    <row r="60" spans="1:33" x14ac:dyDescent="0.25">
      <c r="A60" s="100"/>
      <c r="B60" s="108"/>
      <c r="C60" s="111"/>
      <c r="D60" s="108"/>
      <c r="E60" s="111"/>
      <c r="F60" s="108"/>
      <c r="G60" s="111"/>
      <c r="H60" s="111"/>
      <c r="I60" s="108">
        <v>41</v>
      </c>
      <c r="J60" s="117">
        <f>SUM('Student Loan Snowball Calc'!D58,'Student Loan Snowball Calc'!G58,'Student Loan Snowball Calc'!J58,'Student Loan Snowball Calc'!M58,'Student Loan Snowball Calc'!P58,'Student Loan Snowball Calc'!S58,'Student Loan Snowball Calc'!V58,'Student Loan Snowball Calc'!Y58)</f>
        <v>22568.56525637814</v>
      </c>
      <c r="K60" s="109">
        <v>41</v>
      </c>
      <c r="L60" s="92"/>
      <c r="M60" s="92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</row>
    <row r="61" spans="1:33" x14ac:dyDescent="0.25">
      <c r="A61" s="100"/>
      <c r="B61" s="108"/>
      <c r="C61" s="111"/>
      <c r="D61" s="108"/>
      <c r="E61" s="111"/>
      <c r="F61" s="108"/>
      <c r="G61" s="111"/>
      <c r="H61" s="111"/>
      <c r="I61" s="108">
        <v>42</v>
      </c>
      <c r="J61" s="117">
        <f>SUM('Student Loan Snowball Calc'!D59,'Student Loan Snowball Calc'!G59,'Student Loan Snowball Calc'!J59,'Student Loan Snowball Calc'!M59,'Student Loan Snowball Calc'!P59,'Student Loan Snowball Calc'!S59,'Student Loan Snowball Calc'!V59,'Student Loan Snowball Calc'!Y59)</f>
        <v>22362.759415017332</v>
      </c>
      <c r="K61" s="109">
        <v>42</v>
      </c>
      <c r="L61" s="92"/>
      <c r="M61" s="92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</row>
    <row r="62" spans="1:33" x14ac:dyDescent="0.25">
      <c r="A62" s="100"/>
      <c r="B62" s="108"/>
      <c r="C62" s="111"/>
      <c r="D62" s="108"/>
      <c r="E62" s="111"/>
      <c r="F62" s="108"/>
      <c r="G62" s="111"/>
      <c r="H62" s="111"/>
      <c r="I62" s="108">
        <v>43</v>
      </c>
      <c r="J62" s="117">
        <f>SUM('Student Loan Snowball Calc'!D60,'Student Loan Snowball Calc'!G60,'Student Loan Snowball Calc'!J60,'Student Loan Snowball Calc'!M60,'Student Loan Snowball Calc'!P60,'Student Loan Snowball Calc'!S60,'Student Loan Snowball Calc'!V60,'Student Loan Snowball Calc'!Y60)</f>
        <v>22155.318240026802</v>
      </c>
      <c r="K62" s="109">
        <v>43</v>
      </c>
      <c r="L62" s="92"/>
      <c r="M62" s="92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</row>
    <row r="63" spans="1:33" x14ac:dyDescent="0.25">
      <c r="A63" s="100"/>
      <c r="B63" s="108"/>
      <c r="C63" s="111"/>
      <c r="D63" s="108"/>
      <c r="E63" s="111"/>
      <c r="F63" s="108"/>
      <c r="G63" s="111"/>
      <c r="H63" s="111"/>
      <c r="I63" s="108">
        <v>44</v>
      </c>
      <c r="J63" s="117">
        <f>SUM('Student Loan Snowball Calc'!D61,'Student Loan Snowball Calc'!G61,'Student Loan Snowball Calc'!J61,'Student Loan Snowball Calc'!M61,'Student Loan Snowball Calc'!P61,'Student Loan Snowball Calc'!S61,'Student Loan Snowball Calc'!V61,'Student Loan Snowball Calc'!Y61)</f>
        <v>21946.228075276726</v>
      </c>
      <c r="K63" s="109">
        <v>44</v>
      </c>
      <c r="L63" s="92"/>
      <c r="M63" s="92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</row>
    <row r="64" spans="1:33" x14ac:dyDescent="0.25">
      <c r="A64" s="100"/>
      <c r="B64" s="108"/>
      <c r="C64" s="111"/>
      <c r="D64" s="108"/>
      <c r="E64" s="111"/>
      <c r="F64" s="108"/>
      <c r="G64" s="111"/>
      <c r="H64" s="111"/>
      <c r="I64" s="108">
        <v>45</v>
      </c>
      <c r="J64" s="117">
        <f>SUM('Student Loan Snowball Calc'!D62,'Student Loan Snowball Calc'!G62,'Student Loan Snowball Calc'!J62,'Student Loan Snowball Calc'!M62,'Student Loan Snowball Calc'!P62,'Student Loan Snowball Calc'!S62,'Student Loan Snowball Calc'!V62,'Student Loan Snowball Calc'!Y62)</f>
        <v>21735.475145623397</v>
      </c>
      <c r="K64" s="109">
        <v>45</v>
      </c>
      <c r="L64" s="92"/>
      <c r="M64" s="92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</row>
    <row r="65" spans="1:33" x14ac:dyDescent="0.25">
      <c r="A65" s="100"/>
      <c r="B65" s="108"/>
      <c r="C65" s="111"/>
      <c r="D65" s="108"/>
      <c r="E65" s="111"/>
      <c r="F65" s="108"/>
      <c r="G65" s="111"/>
      <c r="H65" s="111"/>
      <c r="I65" s="108">
        <v>46</v>
      </c>
      <c r="J65" s="117">
        <f>SUM('Student Loan Snowball Calc'!D63,'Student Loan Snowball Calc'!G63,'Student Loan Snowball Calc'!J63,'Student Loan Snowball Calc'!M63,'Student Loan Snowball Calc'!P63,'Student Loan Snowball Calc'!S63,'Student Loan Snowball Calc'!V63,'Student Loan Snowball Calc'!Y63)</f>
        <v>21523.045555835513</v>
      </c>
      <c r="K65" s="109">
        <v>46</v>
      </c>
      <c r="L65" s="92"/>
      <c r="M65" s="92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</row>
    <row r="66" spans="1:33" x14ac:dyDescent="0.25">
      <c r="A66" s="100"/>
      <c r="B66" s="108"/>
      <c r="C66" s="111"/>
      <c r="D66" s="108"/>
      <c r="E66" s="111"/>
      <c r="F66" s="108"/>
      <c r="G66" s="111"/>
      <c r="H66" s="111"/>
      <c r="I66" s="108">
        <v>47</v>
      </c>
      <c r="J66" s="117">
        <f>SUM('Student Loan Snowball Calc'!D64,'Student Loan Snowball Calc'!G64,'Student Loan Snowball Calc'!J64,'Student Loan Snowball Calc'!M64,'Student Loan Snowball Calc'!P64,'Student Loan Snowball Calc'!S64,'Student Loan Snowball Calc'!V64,'Student Loan Snowball Calc'!Y64)</f>
        <v>21308.925289510466</v>
      </c>
      <c r="K66" s="109">
        <v>47</v>
      </c>
      <c r="L66" s="92"/>
      <c r="M66" s="92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</row>
    <row r="67" spans="1:33" x14ac:dyDescent="0.25">
      <c r="A67" s="100"/>
      <c r="B67" s="108"/>
      <c r="C67" s="111"/>
      <c r="D67" s="108"/>
      <c r="E67" s="111"/>
      <c r="F67" s="108"/>
      <c r="G67" s="111"/>
      <c r="H67" s="111"/>
      <c r="I67" s="108">
        <v>48</v>
      </c>
      <c r="J67" s="117">
        <f>SUM('Student Loan Snowball Calc'!D65,'Student Loan Snowball Calc'!G65,'Student Loan Snowball Calc'!J65,'Student Loan Snowball Calc'!M65,'Student Loan Snowball Calc'!P65,'Student Loan Snowball Calc'!S65,'Student Loan Snowball Calc'!V65,'Student Loan Snowball Calc'!Y65)</f>
        <v>21093.100207980635</v>
      </c>
      <c r="K67" s="109">
        <v>48</v>
      </c>
      <c r="L67" s="92"/>
      <c r="M67" s="92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</row>
    <row r="68" spans="1:33" x14ac:dyDescent="0.25">
      <c r="A68" s="100"/>
      <c r="B68" s="108"/>
      <c r="C68" s="111"/>
      <c r="D68" s="108"/>
      <c r="E68" s="111"/>
      <c r="F68" s="108"/>
      <c r="G68" s="111"/>
      <c r="H68" s="111"/>
      <c r="I68" s="108">
        <v>49</v>
      </c>
      <c r="J68" s="117">
        <f>SUM('Student Loan Snowball Calc'!D66,'Student Loan Snowball Calc'!G66,'Student Loan Snowball Calc'!J66,'Student Loan Snowball Calc'!M66,'Student Loan Snowball Calc'!P66,'Student Loan Snowball Calc'!S66,'Student Loan Snowball Calc'!V66,'Student Loan Snowball Calc'!Y66)</f>
        <v>20875.556049209528</v>
      </c>
      <c r="K68" s="109">
        <v>49</v>
      </c>
      <c r="L68" s="92"/>
      <c r="M68" s="92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</row>
    <row r="69" spans="1:33" x14ac:dyDescent="0.25">
      <c r="A69" s="100"/>
      <c r="B69" s="108"/>
      <c r="C69" s="111"/>
      <c r="D69" s="108"/>
      <c r="E69" s="111"/>
      <c r="F69" s="108"/>
      <c r="G69" s="111"/>
      <c r="H69" s="111"/>
      <c r="I69" s="108">
        <v>50</v>
      </c>
      <c r="J69" s="117">
        <f>SUM('Student Loan Snowball Calc'!D67,'Student Loan Snowball Calc'!G67,'Student Loan Snowball Calc'!J67,'Student Loan Snowball Calc'!M67,'Student Loan Snowball Calc'!P67,'Student Loan Snowball Calc'!S67,'Student Loan Snowball Calc'!V67,'Student Loan Snowball Calc'!Y67)</f>
        <v>20656.278426677662</v>
      </c>
      <c r="K69" s="109">
        <v>50</v>
      </c>
      <c r="L69" s="92"/>
      <c r="M69" s="92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</row>
    <row r="70" spans="1:33" x14ac:dyDescent="0.25">
      <c r="A70" s="100"/>
      <c r="B70" s="108"/>
      <c r="C70" s="111"/>
      <c r="D70" s="108"/>
      <c r="E70" s="111"/>
      <c r="F70" s="108"/>
      <c r="G70" s="111"/>
      <c r="H70" s="111"/>
      <c r="I70" s="108">
        <v>51</v>
      </c>
      <c r="J70" s="117">
        <f>SUM('Student Loan Snowball Calc'!D68,'Student Loan Snowball Calc'!G68,'Student Loan Snowball Calc'!J68,'Student Loan Snowball Calc'!M68,'Student Loan Snowball Calc'!P68,'Student Loan Snowball Calc'!S68,'Student Loan Snowball Calc'!V68,'Student Loan Snowball Calc'!Y68)</f>
        <v>20435.252828258155</v>
      </c>
      <c r="K70" s="109">
        <v>51</v>
      </c>
      <c r="L70" s="92"/>
      <c r="M70" s="92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</row>
    <row r="71" spans="1:33" x14ac:dyDescent="0.25">
      <c r="A71" s="100"/>
      <c r="B71" s="108"/>
      <c r="C71" s="111"/>
      <c r="D71" s="108"/>
      <c r="E71" s="111"/>
      <c r="F71" s="108"/>
      <c r="G71" s="111"/>
      <c r="H71" s="111"/>
      <c r="I71" s="108">
        <v>52</v>
      </c>
      <c r="J71" s="117">
        <f>SUM('Student Loan Snowball Calc'!D69,'Student Loan Snowball Calc'!G69,'Student Loan Snowball Calc'!J69,'Student Loan Snowball Calc'!M69,'Student Loan Snowball Calc'!P69,'Student Loan Snowball Calc'!S69,'Student Loan Snowball Calc'!V69,'Student Loan Snowball Calc'!Y69)</f>
        <v>20212.464615081863</v>
      </c>
      <c r="K71" s="109">
        <v>52</v>
      </c>
      <c r="L71" s="92"/>
      <c r="M71" s="92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</row>
    <row r="72" spans="1:33" x14ac:dyDescent="0.25">
      <c r="A72" s="100"/>
      <c r="B72" s="108"/>
      <c r="C72" s="111"/>
      <c r="D72" s="108"/>
      <c r="E72" s="111"/>
      <c r="F72" s="108"/>
      <c r="G72" s="111"/>
      <c r="H72" s="111"/>
      <c r="I72" s="108">
        <v>53</v>
      </c>
      <c r="J72" s="117">
        <f>SUM('Student Loan Snowball Calc'!D70,'Student Loan Snowball Calc'!G70,'Student Loan Snowball Calc'!J70,'Student Loan Snowball Calc'!M70,'Student Loan Snowball Calc'!P70,'Student Loan Snowball Calc'!S70,'Student Loan Snowball Calc'!V70,'Student Loan Snowball Calc'!Y70)</f>
        <v>19987.899020391967</v>
      </c>
      <c r="K72" s="109">
        <v>53</v>
      </c>
      <c r="L72" s="92"/>
      <c r="M72" s="92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</row>
    <row r="73" spans="1:33" x14ac:dyDescent="0.25">
      <c r="A73" s="100"/>
      <c r="B73" s="108"/>
      <c r="C73" s="111"/>
      <c r="D73" s="108"/>
      <c r="E73" s="111"/>
      <c r="F73" s="108"/>
      <c r="G73" s="111"/>
      <c r="H73" s="111"/>
      <c r="I73" s="108">
        <v>54</v>
      </c>
      <c r="J73" s="117">
        <f>SUM('Student Loan Snowball Calc'!D71,'Student Loan Snowball Calc'!G71,'Student Loan Snowball Calc'!J71,'Student Loan Snowball Calc'!M71,'Student Loan Snowball Calc'!P71,'Student Loan Snowball Calc'!S71,'Student Loan Snowball Calc'!V71,'Student Loan Snowball Calc'!Y71)</f>
        <v>19761.541148387987</v>
      </c>
      <c r="K73" s="109">
        <v>54</v>
      </c>
      <c r="L73" s="92"/>
      <c r="M73" s="92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</row>
    <row r="74" spans="1:33" x14ac:dyDescent="0.25">
      <c r="A74" s="100"/>
      <c r="B74" s="108"/>
      <c r="C74" s="111"/>
      <c r="D74" s="108"/>
      <c r="E74" s="111"/>
      <c r="F74" s="108"/>
      <c r="G74" s="111"/>
      <c r="H74" s="111"/>
      <c r="I74" s="108">
        <v>55</v>
      </c>
      <c r="J74" s="117">
        <f>SUM('Student Loan Snowball Calc'!D72,'Student Loan Snowball Calc'!G72,'Student Loan Snowball Calc'!J72,'Student Loan Snowball Calc'!M72,'Student Loan Snowball Calc'!P72,'Student Loan Snowball Calc'!S72,'Student Loan Snowball Calc'!V72,'Student Loan Snowball Calc'!Y72)</f>
        <v>19533.375973059017</v>
      </c>
      <c r="K74" s="109">
        <v>55</v>
      </c>
      <c r="L74" s="92"/>
      <c r="M74" s="92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</row>
    <row r="75" spans="1:33" x14ac:dyDescent="0.25">
      <c r="A75" s="100"/>
      <c r="B75" s="108"/>
      <c r="C75" s="111"/>
      <c r="D75" s="108"/>
      <c r="E75" s="111"/>
      <c r="F75" s="108"/>
      <c r="G75" s="111"/>
      <c r="H75" s="111"/>
      <c r="I75" s="108">
        <v>56</v>
      </c>
      <c r="J75" s="117">
        <f>SUM('Student Loan Snowball Calc'!D73,'Student Loan Snowball Calc'!G73,'Student Loan Snowball Calc'!J73,'Student Loan Snowball Calc'!M73,'Student Loan Snowball Calc'!P73,'Student Loan Snowball Calc'!S73,'Student Loan Snowball Calc'!V73,'Student Loan Snowball Calc'!Y73)</f>
        <v>19303.388337006149</v>
      </c>
      <c r="K75" s="109">
        <v>56</v>
      </c>
      <c r="L75" s="92"/>
      <c r="M75" s="92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</row>
    <row r="76" spans="1:33" x14ac:dyDescent="0.25">
      <c r="A76" s="100"/>
      <c r="B76" s="108"/>
      <c r="C76" s="111"/>
      <c r="D76" s="108"/>
      <c r="E76" s="111"/>
      <c r="F76" s="108"/>
      <c r="G76" s="111"/>
      <c r="H76" s="111"/>
      <c r="I76" s="108">
        <v>57</v>
      </c>
      <c r="J76" s="117">
        <f>SUM('Student Loan Snowball Calc'!D74,'Student Loan Snowball Calc'!G74,'Student Loan Snowball Calc'!J74,'Student Loan Snowball Calc'!M74,'Student Loan Snowball Calc'!P74,'Student Loan Snowball Calc'!S74,'Student Loan Snowball Calc'!V74,'Student Loan Snowball Calc'!Y74)</f>
        <v>19071.562950253974</v>
      </c>
      <c r="K76" s="109">
        <v>57</v>
      </c>
      <c r="L76" s="92"/>
      <c r="M76" s="92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</row>
    <row r="77" spans="1:33" x14ac:dyDescent="0.25">
      <c r="A77" s="100"/>
      <c r="B77" s="108"/>
      <c r="C77" s="111"/>
      <c r="D77" s="108"/>
      <c r="E77" s="111"/>
      <c r="F77" s="108"/>
      <c r="G77" s="111"/>
      <c r="H77" s="111"/>
      <c r="I77" s="108">
        <v>58</v>
      </c>
      <c r="J77" s="117">
        <f>SUM('Student Loan Snowball Calc'!D75,'Student Loan Snowball Calc'!G75,'Student Loan Snowball Calc'!J75,'Student Loan Snowball Calc'!M75,'Student Loan Snowball Calc'!P75,'Student Loan Snowball Calc'!S75,'Student Loan Snowball Calc'!V75,'Student Loan Snowball Calc'!Y75)</f>
        <v>18837.884389051022</v>
      </c>
      <c r="K77" s="109">
        <v>58</v>
      </c>
      <c r="L77" s="92"/>
      <c r="M77" s="92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</row>
    <row r="78" spans="1:33" x14ac:dyDescent="0.25">
      <c r="A78" s="100"/>
      <c r="B78" s="108"/>
      <c r="C78" s="111"/>
      <c r="D78" s="108"/>
      <c r="E78" s="111"/>
      <c r="F78" s="108"/>
      <c r="G78" s="111"/>
      <c r="H78" s="111"/>
      <c r="I78" s="108">
        <v>59</v>
      </c>
      <c r="J78" s="117">
        <f>SUM('Student Loan Snowball Calc'!D76,'Student Loan Snowball Calc'!G76,'Student Loan Snowball Calc'!J76,'Student Loan Snowball Calc'!M76,'Student Loan Snowball Calc'!P76,'Student Loan Snowball Calc'!S76,'Student Loan Snowball Calc'!V76,'Student Loan Snowball Calc'!Y76)</f>
        <v>18602.337094659088</v>
      </c>
      <c r="K78" s="109">
        <v>59</v>
      </c>
      <c r="L78" s="92"/>
      <c r="M78" s="92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</row>
    <row r="79" spans="1:33" x14ac:dyDescent="0.25">
      <c r="A79" s="100"/>
      <c r="B79" s="108"/>
      <c r="C79" s="111"/>
      <c r="D79" s="108"/>
      <c r="E79" s="111"/>
      <c r="F79" s="108"/>
      <c r="G79" s="111"/>
      <c r="H79" s="111"/>
      <c r="I79" s="108">
        <v>60</v>
      </c>
      <c r="J79" s="117">
        <f>SUM('Student Loan Snowball Calc'!D77,'Student Loan Snowball Calc'!G77,'Student Loan Snowball Calc'!J77,'Student Loan Snowball Calc'!M77,'Student Loan Snowball Calc'!P77,'Student Loan Snowball Calc'!S77,'Student Loan Snowball Calc'!V77,'Student Loan Snowball Calc'!Y77)</f>
        <v>18364.905372131296</v>
      </c>
      <c r="K79" s="109">
        <v>60</v>
      </c>
      <c r="L79" s="92"/>
      <c r="M79" s="92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</row>
    <row r="80" spans="1:33" x14ac:dyDescent="0.25">
      <c r="A80" s="100"/>
      <c r="B80" s="108"/>
      <c r="C80" s="111"/>
      <c r="D80" s="108"/>
      <c r="E80" s="111"/>
      <c r="F80" s="108"/>
      <c r="G80" s="111"/>
      <c r="H80" s="111"/>
      <c r="I80" s="108">
        <v>61</v>
      </c>
      <c r="J80" s="117">
        <f>SUM('Student Loan Snowball Calc'!D78,'Student Loan Snowball Calc'!G78,'Student Loan Snowball Calc'!J78,'Student Loan Snowball Calc'!M78,'Student Loan Snowball Calc'!P78,'Student Loan Snowball Calc'!S78,'Student Loan Snowball Calc'!V78,'Student Loan Snowball Calc'!Y78)</f>
        <v>18125.573389078796</v>
      </c>
      <c r="K80" s="109">
        <v>61</v>
      </c>
      <c r="L80" s="92"/>
      <c r="M80" s="92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</row>
    <row r="81" spans="1:33" x14ac:dyDescent="0.25">
      <c r="A81" s="100"/>
      <c r="B81" s="108"/>
      <c r="C81" s="111"/>
      <c r="D81" s="108"/>
      <c r="E81" s="111"/>
      <c r="F81" s="108"/>
      <c r="G81" s="111"/>
      <c r="H81" s="111"/>
      <c r="I81" s="108">
        <v>62</v>
      </c>
      <c r="J81" s="117">
        <f>SUM('Student Loan Snowball Calc'!D79,'Student Loan Snowball Calc'!G79,'Student Loan Snowball Calc'!J79,'Student Loan Snowball Calc'!M79,'Student Loan Snowball Calc'!P79,'Student Loan Snowball Calc'!S79,'Student Loan Snowball Calc'!V79,'Student Loan Snowball Calc'!Y79)</f>
        <v>17884.325174426041</v>
      </c>
      <c r="K81" s="109">
        <v>62</v>
      </c>
      <c r="L81" s="92"/>
      <c r="M81" s="92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</row>
    <row r="82" spans="1:33" x14ac:dyDescent="0.25">
      <c r="A82" s="100"/>
      <c r="B82" s="108"/>
      <c r="C82" s="111"/>
      <c r="D82" s="108"/>
      <c r="E82" s="111"/>
      <c r="F82" s="108"/>
      <c r="G82" s="111"/>
      <c r="H82" s="111"/>
      <c r="I82" s="108">
        <v>63</v>
      </c>
      <c r="J82" s="117">
        <f>SUM('Student Loan Snowball Calc'!D80,'Student Loan Snowball Calc'!G80,'Student Loan Snowball Calc'!J80,'Student Loan Snowball Calc'!M80,'Student Loan Snowball Calc'!P80,'Student Loan Snowball Calc'!S80,'Student Loan Snowball Calc'!V80,'Student Loan Snowball Calc'!Y80)</f>
        <v>17641.144617154456</v>
      </c>
      <c r="K82" s="109">
        <v>63</v>
      </c>
      <c r="L82" s="92"/>
      <c r="M82" s="92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</row>
    <row r="83" spans="1:33" x14ac:dyDescent="0.25">
      <c r="A83" s="100"/>
      <c r="B83" s="108"/>
      <c r="C83" s="111"/>
      <c r="D83" s="108"/>
      <c r="E83" s="111"/>
      <c r="F83" s="108"/>
      <c r="G83" s="111"/>
      <c r="H83" s="111"/>
      <c r="I83" s="108">
        <v>64</v>
      </c>
      <c r="J83" s="117">
        <f>SUM('Student Loan Snowball Calc'!D81,'Student Loan Snowball Calc'!G81,'Student Loan Snowball Calc'!J81,'Student Loan Snowball Calc'!M81,'Student Loan Snowball Calc'!P81,'Student Loan Snowball Calc'!S81,'Student Loan Snowball Calc'!V81,'Student Loan Snowball Calc'!Y81)</f>
        <v>17396.015465034448</v>
      </c>
      <c r="K83" s="109">
        <v>64</v>
      </c>
      <c r="L83" s="92"/>
      <c r="M83" s="92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</row>
    <row r="84" spans="1:33" x14ac:dyDescent="0.25">
      <c r="A84" s="100"/>
      <c r="B84" s="108"/>
      <c r="C84" s="111"/>
      <c r="D84" s="108"/>
      <c r="E84" s="111"/>
      <c r="F84" s="108"/>
      <c r="G84" s="111"/>
      <c r="H84" s="111"/>
      <c r="I84" s="108">
        <v>65</v>
      </c>
      <c r="J84" s="117">
        <f>SUM('Student Loan Snowball Calc'!D82,'Student Loan Snowball Calc'!G82,'Student Loan Snowball Calc'!J82,'Student Loan Snowball Calc'!M82,'Student Loan Snowball Calc'!P82,'Student Loan Snowball Calc'!S82,'Student Loan Snowball Calc'!V82,'Student Loan Snowball Calc'!Y82)</f>
        <v>17148.921323345618</v>
      </c>
      <c r="K84" s="109">
        <v>65</v>
      </c>
      <c r="L84" s="92"/>
      <c r="M84" s="92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</row>
    <row r="85" spans="1:33" x14ac:dyDescent="0.25">
      <c r="A85" s="100"/>
      <c r="B85" s="108"/>
      <c r="C85" s="111"/>
      <c r="D85" s="108"/>
      <c r="E85" s="111"/>
      <c r="F85" s="108"/>
      <c r="G85" s="111"/>
      <c r="H85" s="111"/>
      <c r="I85" s="108">
        <v>66</v>
      </c>
      <c r="J85" s="117">
        <f>SUM('Student Loan Snowball Calc'!D83,'Student Loan Snowball Calc'!G83,'Student Loan Snowball Calc'!J83,'Student Loan Snowball Calc'!M83,'Student Loan Snowball Calc'!P83,'Student Loan Snowball Calc'!S83,'Student Loan Snowball Calc'!V83,'Student Loan Snowball Calc'!Y83)</f>
        <v>16899.845653585078</v>
      </c>
      <c r="K85" s="109">
        <v>66</v>
      </c>
      <c r="L85" s="92"/>
      <c r="M85" s="92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</row>
    <row r="86" spans="1:33" x14ac:dyDescent="0.25">
      <c r="A86" s="100"/>
      <c r="B86" s="108"/>
      <c r="C86" s="111"/>
      <c r="D86" s="108"/>
      <c r="E86" s="111"/>
      <c r="F86" s="108"/>
      <c r="G86" s="111"/>
      <c r="H86" s="111"/>
      <c r="I86" s="108">
        <v>67</v>
      </c>
      <c r="J86" s="117">
        <f>SUM('Student Loan Snowball Calc'!D84,'Student Loan Snowball Calc'!G84,'Student Loan Snowball Calc'!J84,'Student Loan Snowball Calc'!M84,'Student Loan Snowball Calc'!P84,'Student Loan Snowball Calc'!S84,'Student Loan Snowball Calc'!V84,'Student Loan Snowball Calc'!Y84)</f>
        <v>16648.771772163749</v>
      </c>
      <c r="K86" s="109">
        <v>67</v>
      </c>
      <c r="L86" s="92"/>
      <c r="M86" s="92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</row>
    <row r="87" spans="1:33" x14ac:dyDescent="0.25">
      <c r="A87" s="100"/>
      <c r="B87" s="108"/>
      <c r="C87" s="111"/>
      <c r="D87" s="108"/>
      <c r="E87" s="111"/>
      <c r="F87" s="108"/>
      <c r="G87" s="111"/>
      <c r="H87" s="111"/>
      <c r="I87" s="108">
        <v>68</v>
      </c>
      <c r="J87" s="117">
        <f>SUM('Student Loan Snowball Calc'!D85,'Student Loan Snowball Calc'!G85,'Student Loan Snowball Calc'!J85,'Student Loan Snowball Calc'!M85,'Student Loan Snowball Calc'!P85,'Student Loan Snowball Calc'!S85,'Student Loan Snowball Calc'!V85,'Student Loan Snowball Calc'!Y85)</f>
        <v>16395.682849090539</v>
      </c>
      <c r="K87" s="109">
        <v>68</v>
      </c>
      <c r="L87" s="92"/>
      <c r="M87" s="92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</row>
    <row r="88" spans="1:33" x14ac:dyDescent="0.25">
      <c r="A88" s="100"/>
      <c r="B88" s="108"/>
      <c r="C88" s="111"/>
      <c r="D88" s="108"/>
      <c r="E88" s="111"/>
      <c r="F88" s="108"/>
      <c r="G88" s="111"/>
      <c r="H88" s="111"/>
      <c r="I88" s="108">
        <v>69</v>
      </c>
      <c r="J88" s="117">
        <f>SUM('Student Loan Snowball Calc'!D86,'Student Loan Snowball Calc'!G86,'Student Loan Snowball Calc'!J86,'Student Loan Snowball Calc'!M86,'Student Loan Snowball Calc'!P86,'Student Loan Snowball Calc'!S86,'Student Loan Snowball Calc'!V86,'Student Loan Snowball Calc'!Y86)</f>
        <v>16140.561906644261</v>
      </c>
      <c r="K88" s="109">
        <v>69</v>
      </c>
      <c r="L88" s="92"/>
      <c r="M88" s="92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</row>
    <row r="89" spans="1:33" x14ac:dyDescent="0.25">
      <c r="A89" s="100"/>
      <c r="B89" s="108"/>
      <c r="C89" s="111"/>
      <c r="D89" s="108"/>
      <c r="E89" s="111"/>
      <c r="F89" s="108"/>
      <c r="G89" s="111"/>
      <c r="H89" s="111"/>
      <c r="I89" s="108">
        <v>70</v>
      </c>
      <c r="J89" s="117">
        <f>SUM('Student Loan Snowball Calc'!D87,'Student Loan Snowball Calc'!G87,'Student Loan Snowball Calc'!J87,'Student Loan Snowball Calc'!M87,'Student Loan Snowball Calc'!P87,'Student Loan Snowball Calc'!S87,'Student Loan Snowball Calc'!V87,'Student Loan Snowball Calc'!Y87)</f>
        <v>15883.391818033211</v>
      </c>
      <c r="K89" s="109">
        <v>70</v>
      </c>
      <c r="L89" s="92"/>
      <c r="M89" s="92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</row>
    <row r="90" spans="1:33" x14ac:dyDescent="0.25">
      <c r="A90" s="100"/>
      <c r="B90" s="108"/>
      <c r="C90" s="111"/>
      <c r="D90" s="108"/>
      <c r="E90" s="111"/>
      <c r="F90" s="108"/>
      <c r="G90" s="111"/>
      <c r="H90" s="111"/>
      <c r="I90" s="108">
        <v>71</v>
      </c>
      <c r="J90" s="117">
        <f>SUM('Student Loan Snowball Calc'!D88,'Student Loan Snowball Calc'!G88,'Student Loan Snowball Calc'!J88,'Student Loan Snowball Calc'!M88,'Student Loan Snowball Calc'!P88,'Student Loan Snowball Calc'!S88,'Student Loan Snowball Calc'!V88,'Student Loan Snowball Calc'!Y88)</f>
        <v>15624.155306042259</v>
      </c>
      <c r="K90" s="109">
        <v>71</v>
      </c>
      <c r="L90" s="92"/>
      <c r="M90" s="92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</row>
    <row r="91" spans="1:33" x14ac:dyDescent="0.25">
      <c r="A91" s="100"/>
      <c r="B91" s="108"/>
      <c r="C91" s="111"/>
      <c r="D91" s="108"/>
      <c r="E91" s="111"/>
      <c r="F91" s="108"/>
      <c r="G91" s="111"/>
      <c r="H91" s="111"/>
      <c r="I91" s="108">
        <v>72</v>
      </c>
      <c r="J91" s="117">
        <f>SUM('Student Loan Snowball Calc'!D89,'Student Loan Snowball Calc'!G89,'Student Loan Snowball Calc'!J89,'Student Loan Snowball Calc'!M89,'Student Loan Snowball Calc'!P89,'Student Loan Snowball Calc'!S89,'Student Loan Snowball Calc'!V89,'Student Loan Snowball Calc'!Y89)</f>
        <v>15362.834941667345</v>
      </c>
      <c r="K91" s="109">
        <v>72</v>
      </c>
      <c r="L91" s="92"/>
      <c r="M91" s="92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</row>
    <row r="92" spans="1:33" x14ac:dyDescent="0.25">
      <c r="A92" s="100"/>
      <c r="B92" s="108"/>
      <c r="C92" s="111"/>
      <c r="D92" s="108"/>
      <c r="E92" s="111"/>
      <c r="F92" s="108"/>
      <c r="G92" s="111"/>
      <c r="H92" s="111"/>
      <c r="I92" s="108">
        <v>73</v>
      </c>
      <c r="J92" s="117">
        <f>SUM('Student Loan Snowball Calc'!D90,'Student Loan Snowball Calc'!G90,'Student Loan Snowball Calc'!J90,'Student Loan Snowball Calc'!M90,'Student Loan Snowball Calc'!P90,'Student Loan Snowball Calc'!S90,'Student Loan Snowball Calc'!V90,'Student Loan Snowball Calc'!Y90)</f>
        <v>15099.41314273727</v>
      </c>
      <c r="K92" s="109">
        <v>73</v>
      </c>
      <c r="L92" s="92"/>
      <c r="M92" s="92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</row>
    <row r="93" spans="1:33" x14ac:dyDescent="0.25">
      <c r="A93" s="100"/>
      <c r="B93" s="108"/>
      <c r="C93" s="111"/>
      <c r="D93" s="108"/>
      <c r="E93" s="111"/>
      <c r="F93" s="108"/>
      <c r="G93" s="111"/>
      <c r="H93" s="111"/>
      <c r="I93" s="108">
        <v>74</v>
      </c>
      <c r="J93" s="117">
        <f>SUM('Student Loan Snowball Calc'!D91,'Student Loan Snowball Calc'!G91,'Student Loan Snowball Calc'!J91,'Student Loan Snowball Calc'!M91,'Student Loan Snowball Calc'!P91,'Student Loan Snowball Calc'!S91,'Student Loan Snowball Calc'!V91,'Student Loan Snowball Calc'!Y91)</f>
        <v>14833.872172522641</v>
      </c>
      <c r="K93" s="109">
        <v>74</v>
      </c>
      <c r="L93" s="92"/>
      <c r="M93" s="92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</row>
    <row r="94" spans="1:33" x14ac:dyDescent="0.25">
      <c r="A94" s="100"/>
      <c r="B94" s="108"/>
      <c r="C94" s="111"/>
      <c r="D94" s="108"/>
      <c r="E94" s="111"/>
      <c r="F94" s="108"/>
      <c r="G94" s="111"/>
      <c r="H94" s="111"/>
      <c r="I94" s="108">
        <v>75</v>
      </c>
      <c r="J94" s="117">
        <f>SUM('Student Loan Snowball Calc'!D92,'Student Loan Snowball Calc'!G92,'Student Loan Snowball Calc'!J92,'Student Loan Snowball Calc'!M92,'Student Loan Snowball Calc'!P92,'Student Loan Snowball Calc'!S92,'Student Loan Snowball Calc'!V92,'Student Loan Snowball Calc'!Y92)</f>
        <v>14566.194138331863</v>
      </c>
      <c r="K94" s="109">
        <v>75</v>
      </c>
      <c r="L94" s="92"/>
      <c r="M94" s="92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</row>
    <row r="95" spans="1:33" x14ac:dyDescent="0.25">
      <c r="A95" s="100"/>
      <c r="B95" s="108"/>
      <c r="C95" s="111"/>
      <c r="D95" s="108"/>
      <c r="E95" s="111"/>
      <c r="F95" s="108"/>
      <c r="G95" s="111"/>
      <c r="H95" s="111"/>
      <c r="I95" s="108">
        <v>76</v>
      </c>
      <c r="J95" s="117">
        <f>SUM('Student Loan Snowball Calc'!D93,'Student Loan Snowball Calc'!G93,'Student Loan Snowball Calc'!J93,'Student Loan Snowball Calc'!M93,'Student Loan Snowball Calc'!P93,'Student Loan Snowball Calc'!S93,'Student Loan Snowball Calc'!V93,'Student Loan Snowball Calc'!Y93)</f>
        <v>14296.360990094048</v>
      </c>
      <c r="K95" s="109">
        <v>76</v>
      </c>
      <c r="L95" s="92"/>
      <c r="M95" s="92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</row>
    <row r="96" spans="1:33" x14ac:dyDescent="0.25">
      <c r="A96" s="100"/>
      <c r="B96" s="108"/>
      <c r="C96" s="111"/>
      <c r="D96" s="108"/>
      <c r="E96" s="111"/>
      <c r="F96" s="108"/>
      <c r="G96" s="111"/>
      <c r="H96" s="111"/>
      <c r="I96" s="108">
        <v>77</v>
      </c>
      <c r="J96" s="117">
        <f>SUM('Student Loan Snowball Calc'!D94,'Student Loan Snowball Calc'!G94,'Student Loan Snowball Calc'!J94,'Student Loan Snowball Calc'!M94,'Student Loan Snowball Calc'!P94,'Student Loan Snowball Calc'!S94,'Student Loan Snowball Calc'!V94,'Student Loan Snowball Calc'!Y94)</f>
        <v>14024.354518928742</v>
      </c>
      <c r="K96" s="109">
        <v>77</v>
      </c>
      <c r="L96" s="92"/>
      <c r="M96" s="92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</row>
    <row r="97" spans="1:33" x14ac:dyDescent="0.25">
      <c r="A97" s="100"/>
      <c r="B97" s="108"/>
      <c r="C97" s="111"/>
      <c r="D97" s="108"/>
      <c r="E97" s="111"/>
      <c r="F97" s="108"/>
      <c r="G97" s="111"/>
      <c r="H97" s="111"/>
      <c r="I97" s="108">
        <v>78</v>
      </c>
      <c r="J97" s="117">
        <f>SUM('Student Loan Snowball Calc'!D95,'Student Loan Snowball Calc'!G95,'Student Loan Snowball Calc'!J95,'Student Loan Snowball Calc'!M95,'Student Loan Snowball Calc'!P95,'Student Loan Snowball Calc'!S95,'Student Loan Snowball Calc'!V95,'Student Loan Snowball Calc'!Y95)</f>
        <v>13750.156355702282</v>
      </c>
      <c r="K97" s="109">
        <v>78</v>
      </c>
      <c r="L97" s="92"/>
      <c r="M97" s="92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</row>
    <row r="98" spans="1:33" x14ac:dyDescent="0.25">
      <c r="A98" s="100"/>
      <c r="B98" s="108"/>
      <c r="C98" s="111"/>
      <c r="D98" s="108"/>
      <c r="E98" s="111"/>
      <c r="F98" s="108"/>
      <c r="G98" s="111"/>
      <c r="H98" s="111"/>
      <c r="I98" s="108">
        <v>79</v>
      </c>
      <c r="J98" s="117">
        <f>SUM('Student Loan Snowball Calc'!D96,'Student Loan Snowball Calc'!G96,'Student Loan Snowball Calc'!J96,'Student Loan Snowball Calc'!M96,'Student Loan Snowball Calc'!P96,'Student Loan Snowball Calc'!S96,'Student Loan Snowball Calc'!V96,'Student Loan Snowball Calc'!Y96)</f>
        <v>13473.747969570732</v>
      </c>
      <c r="K98" s="109">
        <v>79</v>
      </c>
      <c r="L98" s="92"/>
      <c r="M98" s="92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</row>
    <row r="99" spans="1:33" x14ac:dyDescent="0.25">
      <c r="A99" s="100"/>
      <c r="B99" s="108"/>
      <c r="C99" s="111"/>
      <c r="D99" s="108"/>
      <c r="E99" s="111"/>
      <c r="F99" s="108"/>
      <c r="G99" s="111"/>
      <c r="H99" s="111"/>
      <c r="I99" s="108">
        <v>80</v>
      </c>
      <c r="J99" s="117">
        <f>SUM('Student Loan Snowball Calc'!D97,'Student Loan Snowball Calc'!G97,'Student Loan Snowball Calc'!J97,'Student Loan Snowball Calc'!M97,'Student Loan Snowball Calc'!P97,'Student Loan Snowball Calc'!S97,'Student Loan Snowball Calc'!V97,'Student Loan Snowball Calc'!Y97)</f>
        <v>13195.110666509225</v>
      </c>
      <c r="K99" s="109">
        <v>80</v>
      </c>
      <c r="L99" s="92"/>
      <c r="M99" s="92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</row>
    <row r="100" spans="1:33" x14ac:dyDescent="0.25">
      <c r="A100" s="100"/>
      <c r="B100" s="108"/>
      <c r="C100" s="111"/>
      <c r="D100" s="108"/>
      <c r="E100" s="111"/>
      <c r="F100" s="108"/>
      <c r="G100" s="111"/>
      <c r="H100" s="111"/>
      <c r="I100" s="108">
        <v>81</v>
      </c>
      <c r="J100" s="117">
        <f>SUM('Student Loan Snowball Calc'!D98,'Student Loan Snowball Calc'!G98,'Student Loan Snowball Calc'!J98,'Student Loan Snowball Calc'!M98,'Student Loan Snowball Calc'!P98,'Student Loan Snowball Calc'!S98,'Student Loan Snowball Calc'!V98,'Student Loan Snowball Calc'!Y98)</f>
        <v>12914.225587827585</v>
      </c>
      <c r="K100" s="109">
        <v>81</v>
      </c>
      <c r="L100" s="92"/>
      <c r="M100" s="92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</row>
    <row r="101" spans="1:33" x14ac:dyDescent="0.25">
      <c r="A101" s="100"/>
      <c r="B101" s="108"/>
      <c r="C101" s="111"/>
      <c r="D101" s="108"/>
      <c r="E101" s="111"/>
      <c r="F101" s="108"/>
      <c r="G101" s="111"/>
      <c r="H101" s="111"/>
      <c r="I101" s="108">
        <v>82</v>
      </c>
      <c r="J101" s="117">
        <f>SUM('Student Loan Snowball Calc'!D99,'Student Loan Snowball Calc'!G99,'Student Loan Snowball Calc'!J99,'Student Loan Snowball Calc'!M99,'Student Loan Snowball Calc'!P99,'Student Loan Snowball Calc'!S99,'Student Loan Snowball Calc'!V99,'Student Loan Snowball Calc'!Y99)</f>
        <v>12631.073708672116</v>
      </c>
      <c r="K101" s="109">
        <v>82</v>
      </c>
      <c r="L101" s="92"/>
      <c r="M101" s="92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</row>
    <row r="102" spans="1:33" x14ac:dyDescent="0.25">
      <c r="A102" s="100"/>
      <c r="B102" s="108"/>
      <c r="C102" s="111"/>
      <c r="D102" s="108"/>
      <c r="E102" s="111"/>
      <c r="F102" s="108"/>
      <c r="G102" s="111"/>
      <c r="H102" s="111"/>
      <c r="I102" s="108">
        <v>83</v>
      </c>
      <c r="J102" s="117">
        <f>SUM('Student Loan Snowball Calc'!D100,'Student Loan Snowball Calc'!G100,'Student Loan Snowball Calc'!J100,'Student Loan Snowball Calc'!M100,'Student Loan Snowball Calc'!P100,'Student Loan Snowball Calc'!S100,'Student Loan Snowball Calc'!V100,'Student Loan Snowball Calc'!Y100)</f>
        <v>12345.604349500714</v>
      </c>
      <c r="K102" s="109">
        <v>83</v>
      </c>
      <c r="L102" s="92"/>
      <c r="M102" s="92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</row>
    <row r="103" spans="1:33" x14ac:dyDescent="0.25">
      <c r="A103" s="100"/>
      <c r="B103" s="108"/>
      <c r="C103" s="111"/>
      <c r="D103" s="108"/>
      <c r="E103" s="111"/>
      <c r="F103" s="108"/>
      <c r="G103" s="111"/>
      <c r="H103" s="111"/>
      <c r="I103" s="108">
        <v>84</v>
      </c>
      <c r="J103" s="117">
        <f>SUM('Student Loan Snowball Calc'!D101,'Student Loan Snowball Calc'!G101,'Student Loan Snowball Calc'!J101,'Student Loan Snowball Calc'!M101,'Student Loan Snowball Calc'!P101,'Student Loan Snowball Calc'!S101,'Student Loan Snowball Calc'!V101,'Student Loan Snowball Calc'!Y101)</f>
        <v>12057.691721015661</v>
      </c>
      <c r="K103" s="109">
        <v>84</v>
      </c>
      <c r="L103" s="92"/>
      <c r="M103" s="92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</row>
    <row r="104" spans="1:33" x14ac:dyDescent="0.25">
      <c r="A104" s="100"/>
      <c r="B104" s="108"/>
      <c r="C104" s="111"/>
      <c r="D104" s="108"/>
      <c r="E104" s="111"/>
      <c r="F104" s="108"/>
      <c r="G104" s="111"/>
      <c r="H104" s="111"/>
      <c r="I104" s="108">
        <v>85</v>
      </c>
      <c r="J104" s="117">
        <f>SUM('Student Loan Snowball Calc'!D102,'Student Loan Snowball Calc'!G102,'Student Loan Snowball Calc'!J102,'Student Loan Snowball Calc'!M102,'Student Loan Snowball Calc'!P102,'Student Loan Snowball Calc'!S102,'Student Loan Snowball Calc'!V102,'Student Loan Snowball Calc'!Y102)</f>
        <v>11767.314476205907</v>
      </c>
      <c r="K104" s="109">
        <v>85</v>
      </c>
      <c r="L104" s="92"/>
      <c r="M104" s="92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</row>
    <row r="105" spans="1:33" x14ac:dyDescent="0.25">
      <c r="A105" s="100"/>
      <c r="B105" s="108"/>
      <c r="C105" s="111"/>
      <c r="D105" s="108"/>
      <c r="E105" s="111"/>
      <c r="F105" s="108"/>
      <c r="G105" s="111"/>
      <c r="H105" s="111"/>
      <c r="I105" s="108">
        <v>86</v>
      </c>
      <c r="J105" s="117">
        <f>SUM('Student Loan Snowball Calc'!D103,'Student Loan Snowball Calc'!G103,'Student Loan Snowball Calc'!J103,'Student Loan Snowball Calc'!M103,'Student Loan Snowball Calc'!P103,'Student Loan Snowball Calc'!S103,'Student Loan Snowball Calc'!V103,'Student Loan Snowball Calc'!Y103)</f>
        <v>11474.451077732907</v>
      </c>
      <c r="K105" s="109">
        <v>86</v>
      </c>
      <c r="L105" s="92"/>
      <c r="M105" s="92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</row>
    <row r="106" spans="1:33" x14ac:dyDescent="0.25">
      <c r="A106" s="100"/>
      <c r="B106" s="108"/>
      <c r="C106" s="111"/>
      <c r="D106" s="108"/>
      <c r="E106" s="111"/>
      <c r="F106" s="108"/>
      <c r="G106" s="111"/>
      <c r="H106" s="111"/>
      <c r="I106" s="108">
        <v>87</v>
      </c>
      <c r="J106" s="117">
        <f>SUM('Student Loan Snowball Calc'!D104,'Student Loan Snowball Calc'!G104,'Student Loan Snowball Calc'!J104,'Student Loan Snowball Calc'!M104,'Student Loan Snowball Calc'!P104,'Student Loan Snowball Calc'!S104,'Student Loan Snowball Calc'!V104,'Student Loan Snowball Calc'!Y104)</f>
        <v>11179.079796200913</v>
      </c>
      <c r="K106" s="109">
        <v>87</v>
      </c>
      <c r="L106" s="92"/>
      <c r="M106" s="92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</row>
    <row r="107" spans="1:33" x14ac:dyDescent="0.25">
      <c r="A107" s="100"/>
      <c r="B107" s="108"/>
      <c r="C107" s="111"/>
      <c r="D107" s="108"/>
      <c r="E107" s="111"/>
      <c r="F107" s="108"/>
      <c r="G107" s="111"/>
      <c r="H107" s="111"/>
      <c r="I107" s="108">
        <v>88</v>
      </c>
      <c r="J107" s="117">
        <f>SUM('Student Loan Snowball Calc'!D105,'Student Loan Snowball Calc'!G105,'Student Loan Snowball Calc'!J105,'Student Loan Snowball Calc'!M105,'Student Loan Snowball Calc'!P105,'Student Loan Snowball Calc'!S105,'Student Loan Snowball Calc'!V105,'Student Loan Snowball Calc'!Y105)</f>
        <v>10881.17870841128</v>
      </c>
      <c r="K107" s="109">
        <v>88</v>
      </c>
      <c r="L107" s="92"/>
      <c r="M107" s="92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</row>
    <row r="108" spans="1:33" x14ac:dyDescent="0.25">
      <c r="A108" s="100"/>
      <c r="B108" s="108"/>
      <c r="C108" s="111"/>
      <c r="D108" s="108"/>
      <c r="E108" s="111"/>
      <c r="F108" s="108"/>
      <c r="G108" s="111"/>
      <c r="H108" s="111"/>
      <c r="I108" s="108">
        <v>89</v>
      </c>
      <c r="J108" s="117">
        <f>SUM('Student Loan Snowball Calc'!D106,'Student Loan Snowball Calc'!G106,'Student Loan Snowball Calc'!J106,'Student Loan Snowball Calc'!M106,'Student Loan Snowball Calc'!P106,'Student Loan Snowball Calc'!S106,'Student Loan Snowball Calc'!V106,'Student Loan Snowball Calc'!Y106)</f>
        <v>10580.725695600613</v>
      </c>
      <c r="K108" s="109">
        <v>89</v>
      </c>
      <c r="L108" s="92"/>
      <c r="M108" s="92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</row>
    <row r="109" spans="1:33" x14ac:dyDescent="0.25">
      <c r="A109" s="100"/>
      <c r="B109" s="108"/>
      <c r="C109" s="111"/>
      <c r="D109" s="108"/>
      <c r="E109" s="111"/>
      <c r="F109" s="108"/>
      <c r="G109" s="111"/>
      <c r="H109" s="111"/>
      <c r="I109" s="108">
        <v>90</v>
      </c>
      <c r="J109" s="117">
        <f>SUM('Student Loan Snowball Calc'!D107,'Student Loan Snowball Calc'!G107,'Student Loan Snowball Calc'!J107,'Student Loan Snowball Calc'!M107,'Student Loan Snowball Calc'!P107,'Student Loan Snowball Calc'!S107,'Student Loan Snowball Calc'!V107,'Student Loan Snowball Calc'!Y107)</f>
        <v>10277.698441662629</v>
      </c>
      <c r="K109" s="109">
        <v>90</v>
      </c>
      <c r="L109" s="92"/>
      <c r="M109" s="92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</row>
    <row r="110" spans="1:33" x14ac:dyDescent="0.25">
      <c r="A110" s="100"/>
      <c r="B110" s="108"/>
      <c r="C110" s="111"/>
      <c r="D110" s="108"/>
      <c r="E110" s="111"/>
      <c r="F110" s="108"/>
      <c r="G110" s="111"/>
      <c r="H110" s="111"/>
      <c r="I110" s="108">
        <v>91</v>
      </c>
      <c r="J110" s="117">
        <f>SUM('Student Loan Snowball Calc'!D108,'Student Loan Snowball Calc'!G108,'Student Loan Snowball Calc'!J108,'Student Loan Snowball Calc'!M108,'Student Loan Snowball Calc'!P108,'Student Loan Snowball Calc'!S108,'Student Loan Snowball Calc'!V108,'Student Loan Snowball Calc'!Y108)</f>
        <v>9972.0744313535597</v>
      </c>
      <c r="K110" s="109">
        <v>91</v>
      </c>
      <c r="L110" s="92"/>
      <c r="M110" s="92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</row>
    <row r="111" spans="1:33" x14ac:dyDescent="0.25">
      <c r="A111" s="100"/>
      <c r="B111" s="108"/>
      <c r="C111" s="111"/>
      <c r="D111" s="108"/>
      <c r="E111" s="111"/>
      <c r="F111" s="108"/>
      <c r="G111" s="111"/>
      <c r="H111" s="111"/>
      <c r="I111" s="108">
        <v>92</v>
      </c>
      <c r="J111" s="117">
        <f>SUM('Student Loan Snowball Calc'!D109,'Student Loan Snowball Calc'!G109,'Student Loan Snowball Calc'!J109,'Student Loan Snowball Calc'!M109,'Student Loan Snowball Calc'!P109,'Student Loan Snowball Calc'!S109,'Student Loan Snowball Calc'!V109,'Student Loan Snowball Calc'!Y109)</f>
        <v>9663.8309484809579</v>
      </c>
      <c r="K111" s="109">
        <v>92</v>
      </c>
      <c r="L111" s="92"/>
      <c r="M111" s="92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</row>
    <row r="112" spans="1:33" x14ac:dyDescent="0.25">
      <c r="A112" s="100"/>
      <c r="B112" s="108"/>
      <c r="C112" s="111"/>
      <c r="D112" s="108"/>
      <c r="E112" s="111"/>
      <c r="F112" s="108"/>
      <c r="G112" s="111"/>
      <c r="H112" s="111"/>
      <c r="I112" s="108">
        <v>93</v>
      </c>
      <c r="J112" s="117">
        <f>SUM('Student Loan Snowball Calc'!D110,'Student Loan Snowball Calc'!G110,'Student Loan Snowball Calc'!J110,'Student Loan Snowball Calc'!M110,'Student Loan Snowball Calc'!P110,'Student Loan Snowball Calc'!S110,'Student Loan Snowball Calc'!V110,'Student Loan Snowball Calc'!Y110)</f>
        <v>9352.9450740757329</v>
      </c>
      <c r="K112" s="109">
        <v>93</v>
      </c>
      <c r="L112" s="92"/>
      <c r="M112" s="92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</row>
    <row r="113" spans="1:33" x14ac:dyDescent="0.25">
      <c r="A113" s="100"/>
      <c r="B113" s="108"/>
      <c r="C113" s="111"/>
      <c r="D113" s="108"/>
      <c r="E113" s="111"/>
      <c r="F113" s="108"/>
      <c r="G113" s="111"/>
      <c r="H113" s="111"/>
      <c r="I113" s="108">
        <v>94</v>
      </c>
      <c r="J113" s="117">
        <f>SUM('Student Loan Snowball Calc'!D111,'Student Loan Snowball Calc'!G111,'Student Loan Snowball Calc'!J111,'Student Loan Snowball Calc'!M111,'Student Loan Snowball Calc'!P111,'Student Loan Snowball Calc'!S111,'Student Loan Snowball Calc'!V111,'Student Loan Snowball Calc'!Y111)</f>
        <v>9039.3936845472799</v>
      </c>
      <c r="K113" s="109">
        <v>94</v>
      </c>
      <c r="L113" s="92"/>
      <c r="M113" s="92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</row>
    <row r="114" spans="1:33" x14ac:dyDescent="0.25">
      <c r="A114" s="100"/>
      <c r="B114" s="108"/>
      <c r="C114" s="111"/>
      <c r="D114" s="108"/>
      <c r="E114" s="111"/>
      <c r="F114" s="108"/>
      <c r="G114" s="111"/>
      <c r="H114" s="111"/>
      <c r="I114" s="108">
        <v>95</v>
      </c>
      <c r="J114" s="117">
        <f>SUM('Student Loan Snowball Calc'!D112,'Student Loan Snowball Calc'!G112,'Student Loan Snowball Calc'!J112,'Student Loan Snowball Calc'!M112,'Student Loan Snowball Calc'!P112,'Student Loan Snowball Calc'!S112,'Student Loan Snowball Calc'!V112,'Student Loan Snowball Calc'!Y112)</f>
        <v>8723.1534498215242</v>
      </c>
      <c r="K114" s="109">
        <v>95</v>
      </c>
      <c r="L114" s="92"/>
      <c r="M114" s="92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</row>
    <row r="115" spans="1:33" x14ac:dyDescent="0.25">
      <c r="A115" s="100"/>
      <c r="B115" s="108"/>
      <c r="C115" s="111"/>
      <c r="D115" s="108"/>
      <c r="E115" s="111"/>
      <c r="F115" s="108"/>
      <c r="G115" s="111"/>
      <c r="H115" s="111"/>
      <c r="I115" s="108">
        <v>96</v>
      </c>
      <c r="J115" s="117">
        <f>SUM('Student Loan Snowball Calc'!D113,'Student Loan Snowball Calc'!G113,'Student Loan Snowball Calc'!J113,'Student Loan Snowball Calc'!M113,'Student Loan Snowball Calc'!P113,'Student Loan Snowball Calc'!S113,'Student Loan Snowball Calc'!V113,'Student Loan Snowball Calc'!Y113)</f>
        <v>8404.2008314617269</v>
      </c>
      <c r="K115" s="109">
        <v>96</v>
      </c>
      <c r="L115" s="92"/>
      <c r="M115" s="92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</row>
    <row r="116" spans="1:33" x14ac:dyDescent="0.25">
      <c r="A116" s="100"/>
      <c r="B116" s="108"/>
      <c r="C116" s="111"/>
      <c r="D116" s="108"/>
      <c r="E116" s="111"/>
      <c r="F116" s="108"/>
      <c r="G116" s="111"/>
      <c r="H116" s="111"/>
      <c r="I116" s="108">
        <v>97</v>
      </c>
      <c r="J116" s="117">
        <f>SUM('Student Loan Snowball Calc'!D114,'Student Loan Snowball Calc'!G114,'Student Loan Snowball Calc'!J114,'Student Loan Snowball Calc'!M114,'Student Loan Snowball Calc'!P114,'Student Loan Snowball Calc'!S114,'Student Loan Snowball Calc'!V114,'Student Loan Snowball Calc'!Y114)</f>
        <v>8082.5120807718968</v>
      </c>
      <c r="K116" s="109">
        <v>97</v>
      </c>
      <c r="L116" s="92"/>
      <c r="M116" s="92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</row>
    <row r="117" spans="1:33" x14ac:dyDescent="0.25">
      <c r="A117" s="100"/>
      <c r="B117" s="108"/>
      <c r="C117" s="111"/>
      <c r="D117" s="108"/>
      <c r="E117" s="111"/>
      <c r="F117" s="108"/>
      <c r="G117" s="111"/>
      <c r="H117" s="111"/>
      <c r="I117" s="108">
        <v>98</v>
      </c>
      <c r="J117" s="117">
        <f>SUM('Student Loan Snowball Calc'!D115,'Student Loan Snowball Calc'!G115,'Student Loan Snowball Calc'!J115,'Student Loan Snowball Calc'!M115,'Student Loan Snowball Calc'!P115,'Student Loan Snowball Calc'!S115,'Student Loan Snowball Calc'!V115,'Student Loan Snowball Calc'!Y115)</f>
        <v>7758.0632368826355</v>
      </c>
      <c r="K117" s="109">
        <v>98</v>
      </c>
      <c r="L117" s="92"/>
      <c r="M117" s="92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</row>
    <row r="118" spans="1:33" x14ac:dyDescent="0.25">
      <c r="A118" s="100"/>
      <c r="B118" s="108"/>
      <c r="C118" s="111"/>
      <c r="D118" s="108"/>
      <c r="E118" s="111"/>
      <c r="F118" s="108"/>
      <c r="G118" s="111"/>
      <c r="H118" s="111"/>
      <c r="I118" s="108">
        <v>99</v>
      </c>
      <c r="J118" s="117">
        <f>SUM('Student Loan Snowball Calc'!D116,'Student Loan Snowball Calc'!G116,'Student Loan Snowball Calc'!J116,'Student Loan Snowball Calc'!M116,'Student Loan Snowball Calc'!P116,'Student Loan Snowball Calc'!S116,'Student Loan Snowball Calc'!V116,'Student Loan Snowball Calc'!Y116)</f>
        <v>7430.8301248192529</v>
      </c>
      <c r="K118" s="109">
        <v>99</v>
      </c>
      <c r="L118" s="92"/>
      <c r="M118" s="92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</row>
    <row r="119" spans="1:33" x14ac:dyDescent="0.25">
      <c r="A119" s="100"/>
      <c r="B119" s="108"/>
      <c r="C119" s="111"/>
      <c r="D119" s="108"/>
      <c r="E119" s="111"/>
      <c r="F119" s="108"/>
      <c r="G119" s="111"/>
      <c r="H119" s="111"/>
      <c r="I119" s="108">
        <v>100</v>
      </c>
      <c r="J119" s="117">
        <f>SUM('Student Loan Snowball Calc'!D117,'Student Loan Snowball Calc'!G117,'Student Loan Snowball Calc'!J117,'Student Loan Snowball Calc'!M117,'Student Loan Snowball Calc'!P117,'Student Loan Snowball Calc'!S117,'Student Loan Snowball Calc'!V117,'Student Loan Snowball Calc'!Y117)</f>
        <v>7100.7883535519959</v>
      </c>
      <c r="K119" s="109">
        <v>100</v>
      </c>
      <c r="L119" s="92"/>
      <c r="M119" s="92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</row>
    <row r="120" spans="1:33" x14ac:dyDescent="0.25">
      <c r="A120" s="100"/>
      <c r="B120" s="108"/>
      <c r="C120" s="111"/>
      <c r="D120" s="108"/>
      <c r="E120" s="111"/>
      <c r="F120" s="108"/>
      <c r="G120" s="111"/>
      <c r="H120" s="111"/>
      <c r="I120" s="108">
        <v>101</v>
      </c>
      <c r="J120" s="117">
        <f>SUM('Student Loan Snowball Calc'!D118,'Student Loan Snowball Calc'!G118,'Student Loan Snowball Calc'!J118,'Student Loan Snowball Calc'!M118,'Student Loan Snowball Calc'!P118,'Student Loan Snowball Calc'!S118,'Student Loan Snowball Calc'!V118,'Student Loan Snowball Calc'!Y118)</f>
        <v>6767.9133140281992</v>
      </c>
      <c r="K120" s="109">
        <v>101</v>
      </c>
      <c r="L120" s="92"/>
      <c r="M120" s="92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</row>
    <row r="121" spans="1:33" x14ac:dyDescent="0.25">
      <c r="A121" s="100"/>
      <c r="B121" s="108"/>
      <c r="C121" s="111"/>
      <c r="D121" s="108"/>
      <c r="E121" s="111"/>
      <c r="F121" s="108"/>
      <c r="G121" s="111"/>
      <c r="H121" s="111"/>
      <c r="I121" s="108">
        <v>102</v>
      </c>
      <c r="J121" s="117">
        <f>SUM('Student Loan Snowball Calc'!D119,'Student Loan Snowball Calc'!G119,'Student Loan Snowball Calc'!J119,'Student Loan Snowball Calc'!M119,'Student Loan Snowball Calc'!P119,'Student Loan Snowball Calc'!S119,'Student Loan Snowball Calc'!V119,'Student Loan Snowball Calc'!Y119)</f>
        <v>6432.180177186221</v>
      </c>
      <c r="K121" s="109">
        <v>102</v>
      </c>
      <c r="L121" s="92"/>
      <c r="M121" s="92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</row>
    <row r="122" spans="1:33" x14ac:dyDescent="0.25">
      <c r="A122" s="100"/>
      <c r="B122" s="108"/>
      <c r="C122" s="111"/>
      <c r="D122" s="108"/>
      <c r="E122" s="111"/>
      <c r="F122" s="108"/>
      <c r="G122" s="111"/>
      <c r="H122" s="111"/>
      <c r="I122" s="108">
        <v>103</v>
      </c>
      <c r="J122" s="117">
        <f>SUM('Student Loan Snowball Calc'!D120,'Student Loan Snowball Calc'!G120,'Student Loan Snowball Calc'!J120,'Student Loan Snowball Calc'!M120,'Student Loan Snowball Calc'!P120,'Student Loan Snowball Calc'!S120,'Student Loan Snowball Calc'!V120,'Student Loan Snowball Calc'!Y120)</f>
        <v>6093.5638919509547</v>
      </c>
      <c r="K122" s="109">
        <v>103</v>
      </c>
      <c r="L122" s="92"/>
      <c r="M122" s="92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</row>
    <row r="123" spans="1:33" x14ac:dyDescent="0.25">
      <c r="A123" s="100"/>
      <c r="B123" s="108"/>
      <c r="C123" s="111"/>
      <c r="D123" s="108"/>
      <c r="E123" s="111"/>
      <c r="F123" s="108"/>
      <c r="G123" s="111"/>
      <c r="H123" s="111"/>
      <c r="I123" s="108">
        <v>104</v>
      </c>
      <c r="J123" s="117">
        <f>SUM('Student Loan Snowball Calc'!D121,'Student Loan Snowball Calc'!G121,'Student Loan Snowball Calc'!J121,'Student Loan Snowball Calc'!M121,'Student Loan Snowball Calc'!P121,'Student Loan Snowball Calc'!S121,'Student Loan Snowball Calc'!V121,'Student Loan Snowball Calc'!Y121)</f>
        <v>5752.0391832107834</v>
      </c>
      <c r="K123" s="109">
        <v>104</v>
      </c>
      <c r="L123" s="92"/>
      <c r="M123" s="92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</row>
    <row r="124" spans="1:33" x14ac:dyDescent="0.25">
      <c r="A124" s="100"/>
      <c r="B124" s="108"/>
      <c r="C124" s="111"/>
      <c r="D124" s="108"/>
      <c r="E124" s="111"/>
      <c r="F124" s="108"/>
      <c r="G124" s="111"/>
      <c r="H124" s="111"/>
      <c r="I124" s="108">
        <v>105</v>
      </c>
      <c r="J124" s="117">
        <f>SUM('Student Loan Snowball Calc'!D122,'Student Loan Snowball Calc'!G122,'Student Loan Snowball Calc'!J122,'Student Loan Snowball Calc'!M122,'Student Loan Snowball Calc'!P122,'Student Loan Snowball Calc'!S122,'Student Loan Snowball Calc'!V122,'Student Loan Snowball Calc'!Y122)</f>
        <v>5407.5805497757619</v>
      </c>
      <c r="K124" s="109">
        <v>105</v>
      </c>
      <c r="L124" s="92"/>
      <c r="M124" s="92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</row>
    <row r="125" spans="1:33" x14ac:dyDescent="0.25">
      <c r="A125" s="100"/>
      <c r="B125" s="108"/>
      <c r="C125" s="111"/>
      <c r="D125" s="108"/>
      <c r="E125" s="111"/>
      <c r="F125" s="108"/>
      <c r="G125" s="111"/>
      <c r="H125" s="111"/>
      <c r="I125" s="108">
        <v>106</v>
      </c>
      <c r="J125" s="117">
        <f>SUM('Student Loan Snowball Calc'!D123,'Student Loan Snowball Calc'!G123,'Student Loan Snowball Calc'!J123,'Student Loan Snowball Calc'!M123,'Student Loan Snowball Calc'!P123,'Student Loan Snowball Calc'!S123,'Student Loan Snowball Calc'!V123,'Student Loan Snowball Calc'!Y123)</f>
        <v>5060.1622623168869</v>
      </c>
      <c r="K125" s="109">
        <v>106</v>
      </c>
      <c r="L125" s="92"/>
      <c r="M125" s="92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</row>
    <row r="126" spans="1:33" x14ac:dyDescent="0.25">
      <c r="A126" s="100"/>
      <c r="B126" s="108"/>
      <c r="C126" s="111"/>
      <c r="D126" s="108"/>
      <c r="E126" s="111"/>
      <c r="F126" s="108"/>
      <c r="G126" s="111"/>
      <c r="H126" s="111"/>
      <c r="I126" s="108">
        <v>107</v>
      </c>
      <c r="J126" s="117">
        <f>SUM('Student Loan Snowball Calc'!D124,'Student Loan Snowball Calc'!G124,'Student Loan Snowball Calc'!J124,'Student Loan Snowball Calc'!M124,'Student Loan Snowball Calc'!P124,'Student Loan Snowball Calc'!S124,'Student Loan Snowball Calc'!V124,'Student Loan Snowball Calc'!Y124)</f>
        <v>4709.7583612862491</v>
      </c>
      <c r="K126" s="109">
        <v>107</v>
      </c>
      <c r="L126" s="92"/>
      <c r="M126" s="92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</row>
    <row r="127" spans="1:33" x14ac:dyDescent="0.25">
      <c r="A127" s="100"/>
      <c r="B127" s="108"/>
      <c r="C127" s="111"/>
      <c r="D127" s="108"/>
      <c r="E127" s="111"/>
      <c r="F127" s="108"/>
      <c r="G127" s="111"/>
      <c r="H127" s="111"/>
      <c r="I127" s="108">
        <v>108</v>
      </c>
      <c r="J127" s="117">
        <f>SUM('Student Loan Snowball Calc'!D125,'Student Loan Snowball Calc'!G125,'Student Loan Snowball Calc'!J125,'Student Loan Snowball Calc'!M125,'Student Loan Snowball Calc'!P125,'Student Loan Snowball Calc'!S125,'Student Loan Snowball Calc'!V125,'Student Loan Snowball Calc'!Y125)</f>
        <v>4355.8859448991116</v>
      </c>
      <c r="K127" s="109">
        <v>108</v>
      </c>
      <c r="L127" s="92"/>
      <c r="M127" s="92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</row>
    <row r="128" spans="1:33" x14ac:dyDescent="0.25">
      <c r="A128" s="100"/>
      <c r="B128" s="108"/>
      <c r="C128" s="111"/>
      <c r="D128" s="108"/>
      <c r="E128" s="111"/>
      <c r="F128" s="108"/>
      <c r="G128" s="111"/>
      <c r="H128" s="111"/>
      <c r="I128" s="108">
        <v>109</v>
      </c>
      <c r="J128" s="117">
        <f>SUM('Student Loan Snowball Calc'!D126,'Student Loan Snowball Calc'!G126,'Student Loan Snowball Calc'!J126,'Student Loan Snowball Calc'!M126,'Student Loan Snowball Calc'!P126,'Student Loan Snowball Calc'!S126,'Student Loan Snowball Calc'!V126,'Student Loan Snowball Calc'!Y126)</f>
        <v>3998.4748043481027</v>
      </c>
      <c r="K128" s="109">
        <v>109</v>
      </c>
      <c r="L128" s="92"/>
      <c r="M128" s="92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</row>
    <row r="129" spans="1:33" x14ac:dyDescent="0.25">
      <c r="A129" s="100"/>
      <c r="B129" s="108"/>
      <c r="C129" s="111"/>
      <c r="D129" s="108"/>
      <c r="E129" s="111"/>
      <c r="F129" s="108"/>
      <c r="G129" s="111"/>
      <c r="H129" s="111"/>
      <c r="I129" s="108">
        <v>110</v>
      </c>
      <c r="J129" s="117">
        <f>SUM('Student Loan Snowball Calc'!D127,'Student Loan Snowball Calc'!G127,'Student Loan Snowball Calc'!J127,'Student Loan Snowball Calc'!M127,'Student Loan Snowball Calc'!P127,'Student Loan Snowball Calc'!S127,'Student Loan Snowball Calc'!V127,'Student Loan Snowball Calc'!Y127)</f>
        <v>3637.4895523915839</v>
      </c>
      <c r="K129" s="109">
        <v>110</v>
      </c>
      <c r="L129" s="92"/>
      <c r="M129" s="92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</row>
    <row r="130" spans="1:33" x14ac:dyDescent="0.25">
      <c r="A130" s="100"/>
      <c r="B130" s="108"/>
      <c r="C130" s="111"/>
      <c r="D130" s="108"/>
      <c r="E130" s="111"/>
      <c r="F130" s="108"/>
      <c r="G130" s="111"/>
      <c r="H130" s="111"/>
      <c r="I130" s="108">
        <v>111</v>
      </c>
      <c r="J130" s="117">
        <f>SUM('Student Loan Snowball Calc'!D128,'Student Loan Snowball Calc'!G128,'Student Loan Snowball Calc'!J128,'Student Loan Snowball Calc'!M128,'Student Loan Snowball Calc'!P128,'Student Loan Snowball Calc'!S128,'Student Loan Snowball Calc'!V128,'Student Loan Snowball Calc'!Y128)</f>
        <v>3272.8944479154998</v>
      </c>
      <c r="K130" s="109">
        <v>111</v>
      </c>
      <c r="L130" s="92"/>
      <c r="M130" s="92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</row>
    <row r="131" spans="1:33" x14ac:dyDescent="0.25">
      <c r="A131" s="100"/>
      <c r="B131" s="108"/>
      <c r="C131" s="111"/>
      <c r="D131" s="108"/>
      <c r="E131" s="111"/>
      <c r="F131" s="108"/>
      <c r="G131" s="111"/>
      <c r="H131" s="111"/>
      <c r="I131" s="108">
        <v>112</v>
      </c>
      <c r="J131" s="117">
        <f>SUM('Student Loan Snowball Calc'!D129,'Student Loan Snowball Calc'!G129,'Student Loan Snowball Calc'!J129,'Student Loan Snowball Calc'!M129,'Student Loan Snowball Calc'!P129,'Student Loan Snowball Calc'!S129,'Student Loan Snowball Calc'!V129,'Student Loan Snowball Calc'!Y129)</f>
        <v>2904.6533923946549</v>
      </c>
      <c r="K131" s="109">
        <v>112</v>
      </c>
      <c r="L131" s="92"/>
      <c r="M131" s="92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</row>
    <row r="132" spans="1:33" x14ac:dyDescent="0.25">
      <c r="A132" s="100"/>
      <c r="B132" s="108"/>
      <c r="C132" s="111"/>
      <c r="D132" s="108"/>
      <c r="E132" s="111"/>
      <c r="F132" s="108"/>
      <c r="G132" s="111"/>
      <c r="H132" s="111"/>
      <c r="I132" s="108">
        <v>113</v>
      </c>
      <c r="J132" s="117">
        <f>SUM('Student Loan Snowball Calc'!D130,'Student Loan Snowball Calc'!G130,'Student Loan Snowball Calc'!J130,'Student Loan Snowball Calc'!M130,'Student Loan Snowball Calc'!P130,'Student Loan Snowball Calc'!S130,'Student Loan Snowball Calc'!V130,'Student Loan Snowball Calc'!Y130)</f>
        <v>2532.7299263186014</v>
      </c>
      <c r="K132" s="109">
        <v>113</v>
      </c>
      <c r="L132" s="92"/>
      <c r="M132" s="92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</row>
    <row r="133" spans="1:33" x14ac:dyDescent="0.25">
      <c r="A133" s="100"/>
      <c r="B133" s="108"/>
      <c r="C133" s="111"/>
      <c r="D133" s="108"/>
      <c r="E133" s="111"/>
      <c r="F133" s="108"/>
      <c r="G133" s="111"/>
      <c r="H133" s="111"/>
      <c r="I133" s="108">
        <v>114</v>
      </c>
      <c r="J133" s="117">
        <f>SUM('Student Loan Snowball Calc'!D131,'Student Loan Snowball Calc'!G131,'Student Loan Snowball Calc'!J131,'Student Loan Snowball Calc'!M131,'Student Loan Snowball Calc'!P131,'Student Loan Snowball Calc'!S131,'Student Loan Snowball Calc'!V131,'Student Loan Snowball Calc'!Y131)</f>
        <v>2157.0872255817876</v>
      </c>
      <c r="K133" s="109">
        <v>114</v>
      </c>
      <c r="L133" s="92"/>
      <c r="M133" s="92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</row>
    <row r="134" spans="1:33" x14ac:dyDescent="0.25">
      <c r="A134" s="100"/>
      <c r="B134" s="108"/>
      <c r="C134" s="111"/>
      <c r="D134" s="108"/>
      <c r="E134" s="111"/>
      <c r="F134" s="108"/>
      <c r="G134" s="111"/>
      <c r="H134" s="111"/>
      <c r="I134" s="108">
        <v>115</v>
      </c>
      <c r="J134" s="117">
        <f>SUM('Student Loan Snowball Calc'!D132,'Student Loan Snowball Calc'!G132,'Student Loan Snowball Calc'!J132,'Student Loan Snowball Calc'!M132,'Student Loan Snowball Calc'!P132,'Student Loan Snowball Calc'!S132,'Student Loan Snowball Calc'!V132,'Student Loan Snowball Calc'!Y132)</f>
        <v>1777.6880978376055</v>
      </c>
      <c r="K134" s="109">
        <v>115</v>
      </c>
      <c r="L134" s="92"/>
      <c r="M134" s="92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</row>
    <row r="135" spans="1:33" x14ac:dyDescent="0.25">
      <c r="A135" s="100"/>
      <c r="B135" s="108"/>
      <c r="C135" s="111"/>
      <c r="D135" s="108"/>
      <c r="E135" s="111"/>
      <c r="F135" s="108"/>
      <c r="G135" s="111"/>
      <c r="H135" s="111"/>
      <c r="I135" s="108">
        <v>116</v>
      </c>
      <c r="J135" s="117">
        <f>SUM('Student Loan Snowball Calc'!D133,'Student Loan Snowball Calc'!G133,'Student Loan Snowball Calc'!J133,'Student Loan Snowball Calc'!M133,'Student Loan Snowball Calc'!P133,'Student Loan Snowball Calc'!S133,'Student Loan Snowball Calc'!V133,'Student Loan Snowball Calc'!Y133)</f>
        <v>1394.4949788159815</v>
      </c>
      <c r="K135" s="109">
        <v>116</v>
      </c>
      <c r="L135" s="92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</row>
    <row r="136" spans="1:33" x14ac:dyDescent="0.25">
      <c r="A136" s="100"/>
      <c r="B136" s="108"/>
      <c r="C136" s="111"/>
      <c r="D136" s="108"/>
      <c r="E136" s="111"/>
      <c r="F136" s="108"/>
      <c r="G136" s="111"/>
      <c r="H136" s="111"/>
      <c r="I136" s="108">
        <v>117</v>
      </c>
      <c r="J136" s="117">
        <f>SUM('Student Loan Snowball Calc'!D134,'Student Loan Snowball Calc'!G134,'Student Loan Snowball Calc'!J134,'Student Loan Snowball Calc'!M134,'Student Loan Snowball Calc'!P134,'Student Loan Snowball Calc'!S134,'Student Loan Snowball Calc'!V134,'Student Loan Snowball Calc'!Y134)</f>
        <v>1007.4699286041414</v>
      </c>
      <c r="K136" s="109">
        <v>117</v>
      </c>
      <c r="L136" s="92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</row>
    <row r="137" spans="1:33" x14ac:dyDescent="0.25">
      <c r="A137" s="100"/>
      <c r="B137" s="108"/>
      <c r="C137" s="111"/>
      <c r="D137" s="108"/>
      <c r="E137" s="111"/>
      <c r="F137" s="108"/>
      <c r="G137" s="111"/>
      <c r="H137" s="111"/>
      <c r="I137" s="108">
        <v>118</v>
      </c>
      <c r="J137" s="117">
        <f>SUM('Student Loan Snowball Calc'!D135,'Student Loan Snowball Calc'!G135,'Student Loan Snowball Calc'!J135,'Student Loan Snowball Calc'!M135,'Student Loan Snowball Calc'!P135,'Student Loan Snowball Calc'!S135,'Student Loan Snowball Calc'!V135,'Student Loan Snowball Calc'!Y135)</f>
        <v>616.5746278901828</v>
      </c>
      <c r="K137" s="109">
        <v>118</v>
      </c>
      <c r="L137" s="92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</row>
    <row r="138" spans="1:33" x14ac:dyDescent="0.25">
      <c r="A138" s="100"/>
      <c r="B138" s="108"/>
      <c r="C138" s="111"/>
      <c r="D138" s="108"/>
      <c r="E138" s="111"/>
      <c r="F138" s="108"/>
      <c r="G138" s="111"/>
      <c r="H138" s="111"/>
      <c r="I138" s="108">
        <v>119</v>
      </c>
      <c r="J138" s="117">
        <f>SUM('Student Loan Snowball Calc'!D136,'Student Loan Snowball Calc'!G136,'Student Loan Snowball Calc'!J136,'Student Loan Snowball Calc'!M136,'Student Loan Snowball Calc'!P136,'Student Loan Snowball Calc'!S136,'Student Loan Snowball Calc'!V136,'Student Loan Snowball Calc'!Y136)</f>
        <v>221.77037416908462</v>
      </c>
      <c r="K138" s="109">
        <v>119</v>
      </c>
      <c r="L138" s="92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</row>
    <row r="139" spans="1:33" x14ac:dyDescent="0.25">
      <c r="A139" s="100"/>
      <c r="B139" s="108"/>
      <c r="C139" s="111"/>
      <c r="D139" s="108"/>
      <c r="E139" s="111"/>
      <c r="F139" s="108"/>
      <c r="G139" s="111"/>
      <c r="H139" s="111"/>
      <c r="I139" s="108">
        <v>120</v>
      </c>
      <c r="J139" s="117">
        <f>SUM('Student Loan Snowball Calc'!D137,'Student Loan Snowball Calc'!G137,'Student Loan Snowball Calc'!J137,'Student Loan Snowball Calc'!M137,'Student Loan Snowball Calc'!P137,'Student Loan Snowball Calc'!S137,'Student Loan Snowball Calc'!V137,'Student Loan Snowball Calc'!Y137)</f>
        <v>0</v>
      </c>
      <c r="K139" s="109">
        <v>120</v>
      </c>
      <c r="L139" s="92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x14ac:dyDescent="0.25">
      <c r="A140" s="100"/>
      <c r="B140" s="108"/>
      <c r="C140" s="111"/>
      <c r="D140" s="108"/>
      <c r="E140" s="111"/>
      <c r="F140" s="108"/>
      <c r="G140" s="111"/>
      <c r="H140" s="111"/>
      <c r="I140" s="108"/>
      <c r="J140" s="108"/>
      <c r="K140" s="109"/>
      <c r="L140" s="92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</row>
    <row r="141" spans="1:33" x14ac:dyDescent="0.25">
      <c r="A141" s="100"/>
      <c r="B141" s="108"/>
      <c r="C141" s="111"/>
      <c r="D141" s="108"/>
      <c r="E141" s="111"/>
      <c r="F141" s="108"/>
      <c r="G141" s="111"/>
      <c r="H141" s="111"/>
      <c r="I141" s="108"/>
      <c r="J141" s="108"/>
      <c r="K141" s="109"/>
      <c r="L141" s="92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</row>
    <row r="142" spans="1:33" x14ac:dyDescent="0.25">
      <c r="A142" s="100"/>
      <c r="B142" s="108"/>
      <c r="C142" s="111"/>
      <c r="D142" s="108"/>
      <c r="E142" s="111"/>
      <c r="F142" s="108"/>
      <c r="G142" s="111"/>
      <c r="H142" s="111"/>
      <c r="I142" s="108"/>
      <c r="J142" s="108"/>
      <c r="K142" s="109"/>
      <c r="L142" s="92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</row>
    <row r="143" spans="1:33" x14ac:dyDescent="0.25">
      <c r="A143" s="100"/>
      <c r="B143" s="108"/>
      <c r="C143" s="111"/>
      <c r="D143" s="108"/>
      <c r="E143" s="111"/>
      <c r="F143" s="108"/>
      <c r="G143" s="111"/>
      <c r="H143" s="111"/>
      <c r="I143" s="108"/>
      <c r="J143" s="108"/>
      <c r="K143" s="109"/>
      <c r="L143" s="92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</row>
    <row r="144" spans="1:33" x14ac:dyDescent="0.25">
      <c r="A144" s="100"/>
      <c r="B144" s="108"/>
      <c r="C144" s="111"/>
      <c r="D144" s="108"/>
      <c r="E144" s="111"/>
      <c r="F144" s="108"/>
      <c r="G144" s="111"/>
      <c r="H144" s="111"/>
      <c r="I144" s="108"/>
      <c r="J144" s="108"/>
      <c r="K144" s="109"/>
      <c r="L144" s="92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x14ac:dyDescent="0.25">
      <c r="A145" s="100"/>
      <c r="B145" s="108"/>
      <c r="C145" s="111"/>
      <c r="D145" s="108"/>
      <c r="E145" s="111"/>
      <c r="F145" s="108"/>
      <c r="G145" s="111"/>
      <c r="H145" s="111"/>
      <c r="I145" s="108"/>
      <c r="J145" s="108"/>
      <c r="K145" s="109"/>
      <c r="L145" s="92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</row>
    <row r="146" spans="1:33" x14ac:dyDescent="0.25">
      <c r="A146" s="100"/>
      <c r="B146" s="108"/>
      <c r="C146" s="111"/>
      <c r="D146" s="108"/>
      <c r="E146" s="111"/>
      <c r="F146" s="108"/>
      <c r="G146" s="111"/>
      <c r="H146" s="111"/>
      <c r="I146" s="108"/>
      <c r="J146" s="108"/>
      <c r="K146" s="109"/>
      <c r="L146" s="92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</row>
    <row r="147" spans="1:33" x14ac:dyDescent="0.25">
      <c r="A147" s="100"/>
      <c r="B147" s="108"/>
      <c r="C147" s="111"/>
      <c r="D147" s="108"/>
      <c r="E147" s="111"/>
      <c r="F147" s="108"/>
      <c r="G147" s="111"/>
      <c r="H147" s="111"/>
      <c r="I147" s="108"/>
      <c r="J147" s="108"/>
      <c r="K147" s="109"/>
      <c r="L147" s="92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</row>
    <row r="148" spans="1:33" x14ac:dyDescent="0.25">
      <c r="A148" s="100"/>
      <c r="B148" s="108"/>
      <c r="C148" s="111"/>
      <c r="D148" s="108"/>
      <c r="E148" s="111"/>
      <c r="F148" s="108"/>
      <c r="G148" s="111"/>
      <c r="H148" s="111"/>
      <c r="I148" s="108"/>
      <c r="J148" s="108"/>
      <c r="K148" s="109"/>
      <c r="L148" s="92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</row>
    <row r="149" spans="1:33" x14ac:dyDescent="0.25">
      <c r="A149" s="100"/>
      <c r="B149" s="108"/>
      <c r="C149" s="111"/>
      <c r="D149" s="108"/>
      <c r="E149" s="111"/>
      <c r="F149" s="108"/>
      <c r="G149" s="111"/>
      <c r="H149" s="111"/>
      <c r="I149" s="108"/>
      <c r="J149" s="108"/>
      <c r="K149" s="109"/>
      <c r="L149" s="92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</row>
    <row r="150" spans="1:33" x14ac:dyDescent="0.25">
      <c r="A150" s="100"/>
      <c r="B150" s="108"/>
      <c r="C150" s="111"/>
      <c r="D150" s="108"/>
      <c r="E150" s="111"/>
      <c r="F150" s="108"/>
      <c r="G150" s="111"/>
      <c r="H150" s="111"/>
      <c r="I150" s="108"/>
      <c r="J150" s="108"/>
      <c r="K150" s="109"/>
      <c r="L150" s="92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</row>
    <row r="151" spans="1:33" x14ac:dyDescent="0.25">
      <c r="A151" s="100"/>
      <c r="B151" s="108"/>
      <c r="C151" s="111"/>
      <c r="D151" s="108"/>
      <c r="E151" s="111"/>
      <c r="F151" s="108"/>
      <c r="G151" s="111"/>
      <c r="H151" s="111"/>
      <c r="I151" s="108"/>
      <c r="J151" s="108"/>
      <c r="K151" s="109"/>
      <c r="L151" s="92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</row>
    <row r="152" spans="1:33" x14ac:dyDescent="0.25">
      <c r="A152" s="100"/>
      <c r="B152" s="108"/>
      <c r="C152" s="111"/>
      <c r="D152" s="108"/>
      <c r="E152" s="111"/>
      <c r="F152" s="108"/>
      <c r="G152" s="111"/>
      <c r="H152" s="111"/>
      <c r="I152" s="108"/>
      <c r="J152" s="108"/>
      <c r="K152" s="109"/>
      <c r="L152" s="92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</row>
    <row r="153" spans="1:33" x14ac:dyDescent="0.25">
      <c r="A153" s="100"/>
      <c r="B153" s="108"/>
      <c r="C153" s="111"/>
      <c r="D153" s="108"/>
      <c r="E153" s="111"/>
      <c r="F153" s="108"/>
      <c r="G153" s="111"/>
      <c r="H153" s="111"/>
      <c r="I153" s="108"/>
      <c r="J153" s="108"/>
      <c r="K153" s="109"/>
      <c r="L153" s="92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</row>
    <row r="154" spans="1:33" x14ac:dyDescent="0.25">
      <c r="A154" s="100"/>
      <c r="B154" s="108"/>
      <c r="C154" s="111"/>
      <c r="D154" s="108"/>
      <c r="E154" s="111"/>
      <c r="F154" s="108"/>
      <c r="G154" s="111"/>
      <c r="H154" s="111"/>
      <c r="I154" s="108"/>
      <c r="J154" s="108"/>
      <c r="K154" s="109"/>
      <c r="L154" s="92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</row>
    <row r="155" spans="1:33" x14ac:dyDescent="0.25">
      <c r="A155" s="100"/>
      <c r="B155" s="108"/>
      <c r="C155" s="111"/>
      <c r="D155" s="108"/>
      <c r="E155" s="111"/>
      <c r="F155" s="108"/>
      <c r="G155" s="111"/>
      <c r="H155" s="111"/>
      <c r="I155" s="108"/>
      <c r="J155" s="108"/>
      <c r="K155" s="109"/>
      <c r="L155" s="92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</row>
    <row r="156" spans="1:33" x14ac:dyDescent="0.25">
      <c r="A156" s="100"/>
      <c r="B156" s="108"/>
      <c r="C156" s="111"/>
      <c r="D156" s="108"/>
      <c r="E156" s="111"/>
      <c r="F156" s="108"/>
      <c r="G156" s="111"/>
      <c r="H156" s="111"/>
      <c r="I156" s="108"/>
      <c r="J156" s="108"/>
      <c r="K156" s="109"/>
      <c r="L156" s="92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</row>
    <row r="157" spans="1:33" x14ac:dyDescent="0.25">
      <c r="A157" s="100"/>
      <c r="B157" s="108"/>
      <c r="C157" s="111"/>
      <c r="D157" s="108"/>
      <c r="E157" s="111"/>
      <c r="F157" s="108"/>
      <c r="G157" s="111"/>
      <c r="H157" s="111"/>
      <c r="I157" s="108"/>
      <c r="J157" s="108"/>
      <c r="K157" s="109"/>
      <c r="L157" s="92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</row>
    <row r="158" spans="1:33" x14ac:dyDescent="0.25">
      <c r="A158" s="100"/>
      <c r="B158" s="108"/>
      <c r="C158" s="111"/>
      <c r="D158" s="108"/>
      <c r="E158" s="111"/>
      <c r="F158" s="108"/>
      <c r="G158" s="111"/>
      <c r="H158" s="111"/>
      <c r="I158" s="108"/>
      <c r="J158" s="108"/>
      <c r="K158" s="109"/>
      <c r="L158" s="92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</row>
    <row r="159" spans="1:33" x14ac:dyDescent="0.25">
      <c r="A159" s="100"/>
      <c r="B159" s="108"/>
      <c r="C159" s="111"/>
      <c r="D159" s="108"/>
      <c r="E159" s="111"/>
      <c r="F159" s="108"/>
      <c r="G159" s="111"/>
      <c r="H159" s="111"/>
      <c r="I159" s="108"/>
      <c r="J159" s="108"/>
      <c r="K159" s="109"/>
      <c r="L159" s="92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</row>
    <row r="160" spans="1:33" x14ac:dyDescent="0.25">
      <c r="A160" s="100"/>
      <c r="B160" s="108"/>
      <c r="C160" s="111"/>
      <c r="D160" s="108"/>
      <c r="E160" s="111"/>
      <c r="F160" s="108"/>
      <c r="G160" s="111"/>
      <c r="H160" s="111"/>
      <c r="I160" s="108"/>
      <c r="J160" s="108"/>
      <c r="K160" s="109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</row>
    <row r="161" spans="1:33" x14ac:dyDescent="0.25">
      <c r="A161" s="86"/>
      <c r="B161" s="87"/>
      <c r="C161" s="88"/>
      <c r="D161" s="87"/>
      <c r="E161" s="88"/>
      <c r="F161" s="87"/>
      <c r="G161" s="88"/>
      <c r="H161" s="88"/>
      <c r="I161" s="87"/>
      <c r="J161" s="87"/>
      <c r="K161" s="90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</row>
    <row r="162" spans="1:33" x14ac:dyDescent="0.25">
      <c r="A162" s="86"/>
      <c r="B162" s="87"/>
      <c r="C162" s="88"/>
      <c r="D162" s="87"/>
      <c r="E162" s="88"/>
      <c r="F162" s="87"/>
      <c r="G162" s="88"/>
      <c r="H162" s="88"/>
      <c r="I162" s="87"/>
      <c r="J162" s="87"/>
      <c r="K162" s="90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</row>
    <row r="163" spans="1:33" x14ac:dyDescent="0.25">
      <c r="A163" s="86"/>
      <c r="B163" s="87"/>
      <c r="C163" s="88"/>
      <c r="D163" s="87"/>
      <c r="E163" s="88"/>
      <c r="F163" s="87"/>
      <c r="G163" s="88"/>
      <c r="H163" s="88"/>
      <c r="I163" s="87"/>
      <c r="J163" s="87"/>
      <c r="K163" s="90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</row>
    <row r="164" spans="1:33" x14ac:dyDescent="0.25">
      <c r="A164" s="86"/>
      <c r="B164" s="87"/>
      <c r="C164" s="88"/>
      <c r="D164" s="87"/>
      <c r="E164" s="88"/>
      <c r="F164" s="87"/>
      <c r="G164" s="88"/>
      <c r="H164" s="88"/>
      <c r="I164" s="87"/>
      <c r="J164" s="87"/>
      <c r="K164" s="90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</row>
    <row r="165" spans="1:33" x14ac:dyDescent="0.25">
      <c r="A165" s="86"/>
      <c r="B165" s="87"/>
      <c r="C165" s="88"/>
      <c r="D165" s="87"/>
      <c r="E165" s="88"/>
      <c r="F165" s="87"/>
      <c r="G165" s="88"/>
      <c r="H165" s="88"/>
      <c r="I165" s="87"/>
      <c r="J165" s="87"/>
      <c r="K165" s="90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</row>
    <row r="166" spans="1:33" x14ac:dyDescent="0.25">
      <c r="A166" s="86"/>
      <c r="B166" s="87"/>
      <c r="C166" s="88"/>
      <c r="D166" s="87"/>
      <c r="E166" s="88"/>
      <c r="F166" s="87"/>
      <c r="G166" s="88"/>
      <c r="H166" s="88"/>
      <c r="I166" s="87"/>
      <c r="J166" s="87"/>
      <c r="K166" s="90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</row>
    <row r="167" spans="1:33" x14ac:dyDescent="0.25">
      <c r="A167" s="86"/>
      <c r="B167" s="87"/>
      <c r="C167" s="88"/>
      <c r="D167" s="87"/>
      <c r="E167" s="88"/>
      <c r="F167" s="87"/>
      <c r="G167" s="88"/>
      <c r="H167" s="88"/>
      <c r="I167" s="87"/>
      <c r="J167" s="87"/>
      <c r="K167" s="90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</row>
    <row r="168" spans="1:33" x14ac:dyDescent="0.25">
      <c r="A168" s="86"/>
      <c r="B168" s="87"/>
      <c r="C168" s="88"/>
      <c r="D168" s="87"/>
      <c r="E168" s="88"/>
      <c r="F168" s="87"/>
      <c r="G168" s="88"/>
      <c r="H168" s="88"/>
      <c r="I168" s="87"/>
      <c r="J168" s="87"/>
      <c r="K168" s="90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</row>
    <row r="169" spans="1:33" x14ac:dyDescent="0.25">
      <c r="A169" s="86"/>
      <c r="B169" s="87"/>
      <c r="C169" s="88"/>
      <c r="D169" s="87"/>
      <c r="E169" s="88"/>
      <c r="F169" s="87"/>
      <c r="G169" s="88"/>
      <c r="H169" s="88"/>
      <c r="I169" s="87"/>
      <c r="J169" s="87"/>
      <c r="K169" s="90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</row>
    <row r="170" spans="1:33" x14ac:dyDescent="0.25">
      <c r="A170" s="86"/>
      <c r="B170" s="87"/>
      <c r="C170" s="88"/>
      <c r="D170" s="87"/>
      <c r="E170" s="88"/>
      <c r="F170" s="87"/>
      <c r="G170" s="88"/>
      <c r="H170" s="88"/>
      <c r="I170" s="87"/>
      <c r="J170" s="87"/>
      <c r="K170" s="90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</row>
    <row r="171" spans="1:33" x14ac:dyDescent="0.25">
      <c r="A171" s="86"/>
      <c r="B171" s="87"/>
      <c r="C171" s="88"/>
      <c r="D171" s="87"/>
      <c r="E171" s="88"/>
      <c r="F171" s="87"/>
      <c r="G171" s="88"/>
      <c r="H171" s="88"/>
      <c r="I171" s="87"/>
      <c r="J171" s="87"/>
      <c r="K171" s="90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</row>
    <row r="172" spans="1:33" x14ac:dyDescent="0.25">
      <c r="A172" s="86"/>
      <c r="B172" s="87"/>
      <c r="C172" s="88"/>
      <c r="D172" s="87"/>
      <c r="E172" s="88"/>
      <c r="F172" s="87"/>
      <c r="G172" s="88"/>
      <c r="H172" s="88"/>
      <c r="I172" s="87"/>
      <c r="J172" s="87"/>
      <c r="K172" s="90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</row>
    <row r="173" spans="1:33" x14ac:dyDescent="0.25">
      <c r="A173" s="86"/>
      <c r="B173" s="87"/>
      <c r="C173" s="88"/>
      <c r="D173" s="87"/>
      <c r="E173" s="88"/>
      <c r="F173" s="87"/>
      <c r="G173" s="88"/>
      <c r="H173" s="88"/>
      <c r="I173" s="87"/>
      <c r="J173" s="87"/>
      <c r="K173" s="90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</row>
    <row r="174" spans="1:33" x14ac:dyDescent="0.25">
      <c r="A174" s="86"/>
      <c r="B174" s="87"/>
      <c r="C174" s="88"/>
      <c r="D174" s="87"/>
      <c r="E174" s="88"/>
      <c r="F174" s="87"/>
      <c r="G174" s="88"/>
      <c r="H174" s="88"/>
      <c r="I174" s="87"/>
      <c r="J174" s="87"/>
      <c r="K174" s="90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</row>
    <row r="175" spans="1:33" x14ac:dyDescent="0.25">
      <c r="A175" s="86"/>
      <c r="B175" s="87"/>
      <c r="C175" s="88"/>
      <c r="D175" s="87"/>
      <c r="E175" s="88"/>
      <c r="F175" s="87"/>
      <c r="G175" s="88"/>
      <c r="H175" s="88"/>
      <c r="I175" s="87"/>
      <c r="J175" s="87"/>
      <c r="K175" s="90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</row>
    <row r="176" spans="1:33" x14ac:dyDescent="0.25">
      <c r="A176" s="86"/>
      <c r="B176" s="87"/>
      <c r="C176" s="88"/>
      <c r="D176" s="87"/>
      <c r="E176" s="88"/>
      <c r="F176" s="87"/>
      <c r="G176" s="88"/>
      <c r="H176" s="88"/>
      <c r="I176" s="87"/>
      <c r="J176" s="87"/>
      <c r="K176" s="90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</row>
    <row r="177" spans="1:33" x14ac:dyDescent="0.25">
      <c r="A177" s="86"/>
      <c r="B177" s="87"/>
      <c r="C177" s="88"/>
      <c r="D177" s="87"/>
      <c r="E177" s="88"/>
      <c r="F177" s="87"/>
      <c r="G177" s="88"/>
      <c r="H177" s="88"/>
      <c r="I177" s="87"/>
      <c r="J177" s="87"/>
      <c r="K177" s="90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</row>
    <row r="178" spans="1:33" x14ac:dyDescent="0.25">
      <c r="A178" s="86"/>
      <c r="B178" s="87"/>
      <c r="C178" s="88"/>
      <c r="D178" s="87"/>
      <c r="E178" s="88"/>
      <c r="F178" s="87"/>
      <c r="G178" s="88"/>
      <c r="H178" s="88"/>
      <c r="I178" s="87"/>
      <c r="J178" s="87"/>
      <c r="K178" s="90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</row>
    <row r="179" spans="1:33" x14ac:dyDescent="0.25">
      <c r="A179" s="86"/>
      <c r="B179" s="87"/>
      <c r="C179" s="88"/>
      <c r="D179" s="87"/>
      <c r="E179" s="88"/>
      <c r="F179" s="87"/>
      <c r="G179" s="88"/>
      <c r="H179" s="88"/>
      <c r="I179" s="87"/>
      <c r="J179" s="87"/>
      <c r="K179" s="90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</row>
    <row r="180" spans="1:33" x14ac:dyDescent="0.25">
      <c r="A180" s="86"/>
      <c r="B180" s="87"/>
      <c r="C180" s="88"/>
      <c r="D180" s="87"/>
      <c r="E180" s="88"/>
      <c r="F180" s="87"/>
      <c r="G180" s="88"/>
      <c r="H180" s="88"/>
      <c r="I180" s="87"/>
      <c r="J180" s="87"/>
      <c r="K180" s="90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</row>
    <row r="181" spans="1:33" x14ac:dyDescent="0.25">
      <c r="A181" s="86"/>
      <c r="B181" s="87"/>
      <c r="C181" s="88"/>
      <c r="D181" s="87"/>
      <c r="E181" s="88"/>
      <c r="F181" s="87"/>
      <c r="G181" s="88"/>
      <c r="H181" s="88"/>
      <c r="I181" s="87"/>
      <c r="J181" s="87"/>
      <c r="K181" s="90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</row>
    <row r="182" spans="1:33" x14ac:dyDescent="0.25">
      <c r="A182" s="86"/>
      <c r="B182" s="87"/>
      <c r="C182" s="88"/>
      <c r="D182" s="87"/>
      <c r="E182" s="88"/>
      <c r="F182" s="87"/>
      <c r="G182" s="88"/>
      <c r="H182" s="88"/>
      <c r="I182" s="87"/>
      <c r="J182" s="87"/>
      <c r="K182" s="90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</row>
    <row r="183" spans="1:33" x14ac:dyDescent="0.25">
      <c r="A183" s="86"/>
      <c r="B183" s="87"/>
      <c r="C183" s="88"/>
      <c r="D183" s="87"/>
      <c r="E183" s="88"/>
      <c r="F183" s="87"/>
      <c r="G183" s="88"/>
      <c r="H183" s="88"/>
      <c r="I183" s="87"/>
      <c r="J183" s="87"/>
      <c r="K183" s="90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</row>
    <row r="184" spans="1:33" x14ac:dyDescent="0.25">
      <c r="A184" s="86"/>
      <c r="B184" s="87"/>
      <c r="C184" s="88"/>
      <c r="D184" s="87"/>
      <c r="E184" s="88"/>
      <c r="F184" s="87"/>
      <c r="G184" s="88"/>
      <c r="H184" s="88"/>
      <c r="I184" s="87"/>
      <c r="J184" s="87"/>
      <c r="K184" s="90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</row>
    <row r="185" spans="1:33" x14ac:dyDescent="0.25">
      <c r="A185" s="86"/>
      <c r="B185" s="87"/>
      <c r="C185" s="88"/>
      <c r="D185" s="87"/>
      <c r="E185" s="88"/>
      <c r="F185" s="87"/>
      <c r="G185" s="88"/>
      <c r="H185" s="88"/>
      <c r="I185" s="87"/>
      <c r="J185" s="87"/>
      <c r="K185" s="90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</row>
    <row r="186" spans="1:33" x14ac:dyDescent="0.25">
      <c r="A186" s="86"/>
      <c r="B186" s="87"/>
      <c r="C186" s="88"/>
      <c r="D186" s="87"/>
      <c r="E186" s="88"/>
      <c r="F186" s="87"/>
      <c r="G186" s="88"/>
      <c r="H186" s="88"/>
      <c r="I186" s="87"/>
      <c r="J186" s="87"/>
      <c r="K186" s="90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</row>
    <row r="187" spans="1:33" x14ac:dyDescent="0.25">
      <c r="A187" s="86"/>
      <c r="B187" s="87"/>
      <c r="C187" s="88"/>
      <c r="D187" s="87"/>
      <c r="E187" s="88"/>
      <c r="F187" s="87"/>
      <c r="G187" s="88"/>
      <c r="H187" s="88"/>
      <c r="I187" s="87"/>
      <c r="J187" s="87"/>
      <c r="K187" s="90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</row>
    <row r="188" spans="1:33" x14ac:dyDescent="0.25">
      <c r="A188" s="86"/>
      <c r="B188" s="87"/>
      <c r="C188" s="88"/>
      <c r="D188" s="87"/>
      <c r="E188" s="88"/>
      <c r="F188" s="87"/>
      <c r="G188" s="88"/>
      <c r="H188" s="88"/>
      <c r="I188" s="87"/>
      <c r="J188" s="87"/>
      <c r="K188" s="90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</row>
    <row r="189" spans="1:33" x14ac:dyDescent="0.25">
      <c r="A189" s="86"/>
      <c r="B189" s="87"/>
      <c r="C189" s="88"/>
      <c r="D189" s="87"/>
      <c r="E189" s="88"/>
      <c r="F189" s="87"/>
      <c r="G189" s="88"/>
      <c r="H189" s="88"/>
      <c r="I189" s="87"/>
      <c r="J189" s="87"/>
      <c r="K189" s="90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</row>
    <row r="190" spans="1:33" x14ac:dyDescent="0.25">
      <c r="A190" s="86"/>
      <c r="B190" s="87"/>
      <c r="C190" s="88"/>
      <c r="D190" s="87"/>
      <c r="E190" s="88"/>
      <c r="F190" s="87"/>
      <c r="G190" s="88"/>
      <c r="H190" s="88"/>
      <c r="I190" s="87"/>
      <c r="J190" s="87"/>
      <c r="K190" s="90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</row>
    <row r="191" spans="1:33" x14ac:dyDescent="0.25">
      <c r="A191" s="86"/>
      <c r="B191" s="87"/>
      <c r="C191" s="88"/>
      <c r="D191" s="87"/>
      <c r="E191" s="88"/>
      <c r="F191" s="87"/>
      <c r="G191" s="88"/>
      <c r="H191" s="88"/>
      <c r="I191" s="87"/>
      <c r="J191" s="87"/>
      <c r="K191" s="90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</row>
    <row r="192" spans="1:33" x14ac:dyDescent="0.25">
      <c r="A192" s="86"/>
      <c r="B192" s="87"/>
      <c r="C192" s="88"/>
      <c r="D192" s="87"/>
      <c r="E192" s="88"/>
      <c r="F192" s="87"/>
      <c r="G192" s="88"/>
      <c r="H192" s="88"/>
      <c r="I192" s="87"/>
      <c r="J192" s="87"/>
      <c r="K192" s="90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</row>
    <row r="193" spans="1:33" x14ac:dyDescent="0.25">
      <c r="A193" s="86"/>
      <c r="B193" s="87"/>
      <c r="C193" s="88"/>
      <c r="D193" s="87"/>
      <c r="E193" s="88"/>
      <c r="F193" s="87"/>
      <c r="G193" s="88"/>
      <c r="H193" s="88"/>
      <c r="I193" s="87"/>
      <c r="J193" s="87"/>
      <c r="K193" s="90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</row>
    <row r="194" spans="1:33" x14ac:dyDescent="0.25">
      <c r="A194" s="86"/>
      <c r="B194" s="87"/>
      <c r="C194" s="88"/>
      <c r="D194" s="87"/>
      <c r="E194" s="88"/>
      <c r="F194" s="87"/>
      <c r="G194" s="88"/>
      <c r="H194" s="88"/>
      <c r="I194" s="87"/>
      <c r="J194" s="87"/>
      <c r="K194" s="90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</row>
    <row r="195" spans="1:33" x14ac:dyDescent="0.25">
      <c r="A195" s="86"/>
      <c r="B195" s="87"/>
      <c r="C195" s="88"/>
      <c r="D195" s="87"/>
      <c r="E195" s="88"/>
      <c r="F195" s="87"/>
      <c r="G195" s="88"/>
      <c r="H195" s="88"/>
      <c r="I195" s="87"/>
      <c r="J195" s="87"/>
      <c r="K195" s="90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</row>
    <row r="196" spans="1:33" x14ac:dyDescent="0.25">
      <c r="A196" s="86"/>
      <c r="B196" s="87"/>
      <c r="C196" s="88"/>
      <c r="D196" s="87"/>
      <c r="E196" s="88"/>
      <c r="F196" s="87"/>
      <c r="G196" s="88"/>
      <c r="H196" s="88"/>
      <c r="I196" s="87"/>
      <c r="J196" s="87"/>
      <c r="K196" s="90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</row>
    <row r="197" spans="1:33" x14ac:dyDescent="0.25">
      <c r="A197" s="86"/>
      <c r="B197" s="87"/>
      <c r="C197" s="88"/>
      <c r="D197" s="87"/>
      <c r="E197" s="88"/>
      <c r="F197" s="87"/>
      <c r="G197" s="88"/>
      <c r="H197" s="88"/>
      <c r="I197" s="87"/>
      <c r="J197" s="87"/>
      <c r="K197" s="90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</row>
    <row r="198" spans="1:33" x14ac:dyDescent="0.25">
      <c r="A198" s="86"/>
      <c r="B198" s="87"/>
      <c r="C198" s="88"/>
      <c r="D198" s="87"/>
      <c r="E198" s="88"/>
      <c r="F198" s="87"/>
      <c r="G198" s="88"/>
      <c r="H198" s="88"/>
      <c r="I198" s="87"/>
      <c r="J198" s="87"/>
      <c r="K198" s="90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</row>
    <row r="199" spans="1:33" x14ac:dyDescent="0.25">
      <c r="A199" s="86"/>
      <c r="B199" s="87"/>
      <c r="C199" s="88"/>
      <c r="D199" s="87"/>
      <c r="E199" s="88"/>
      <c r="F199" s="87"/>
      <c r="G199" s="88"/>
      <c r="H199" s="88"/>
      <c r="I199" s="87"/>
      <c r="J199" s="87"/>
      <c r="K199" s="90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</row>
    <row r="200" spans="1:33" x14ac:dyDescent="0.25">
      <c r="A200" s="86"/>
      <c r="B200" s="87"/>
      <c r="C200" s="88"/>
      <c r="D200" s="87"/>
      <c r="E200" s="88"/>
      <c r="F200" s="87"/>
      <c r="G200" s="88"/>
      <c r="H200" s="88"/>
      <c r="I200" s="87"/>
      <c r="J200" s="87"/>
      <c r="K200" s="90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</row>
    <row r="201" spans="1:33" x14ac:dyDescent="0.25">
      <c r="A201" s="86"/>
      <c r="B201" s="87"/>
      <c r="C201" s="88"/>
      <c r="D201" s="87"/>
      <c r="E201" s="88"/>
      <c r="F201" s="87"/>
      <c r="G201" s="88"/>
      <c r="H201" s="88"/>
      <c r="I201" s="87"/>
      <c r="J201" s="87"/>
      <c r="K201" s="90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</row>
    <row r="202" spans="1:33" x14ac:dyDescent="0.25">
      <c r="A202" s="86"/>
      <c r="B202" s="87"/>
      <c r="C202" s="88"/>
      <c r="D202" s="87"/>
      <c r="E202" s="88"/>
      <c r="F202" s="87"/>
      <c r="G202" s="88"/>
      <c r="H202" s="88"/>
      <c r="I202" s="87"/>
      <c r="J202" s="87"/>
      <c r="K202" s="90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</row>
    <row r="203" spans="1:33" x14ac:dyDescent="0.25">
      <c r="A203" s="86"/>
      <c r="B203" s="87"/>
      <c r="C203" s="88"/>
      <c r="D203" s="87"/>
      <c r="E203" s="88"/>
      <c r="F203" s="87"/>
      <c r="G203" s="88"/>
      <c r="H203" s="88"/>
      <c r="I203" s="87"/>
      <c r="J203" s="87"/>
      <c r="K203" s="90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</row>
    <row r="204" spans="1:33" x14ac:dyDescent="0.25">
      <c r="A204" s="86"/>
      <c r="B204" s="87"/>
      <c r="C204" s="88"/>
      <c r="D204" s="87"/>
      <c r="E204" s="88"/>
      <c r="F204" s="87"/>
      <c r="G204" s="88"/>
      <c r="H204" s="88"/>
      <c r="I204" s="87"/>
      <c r="J204" s="87"/>
      <c r="K204" s="90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</row>
    <row r="205" spans="1:33" x14ac:dyDescent="0.25">
      <c r="A205" s="86"/>
      <c r="B205" s="87"/>
      <c r="C205" s="88"/>
      <c r="D205" s="87"/>
      <c r="E205" s="88"/>
      <c r="F205" s="87"/>
      <c r="G205" s="88"/>
      <c r="H205" s="88"/>
      <c r="I205" s="87"/>
      <c r="J205" s="87"/>
      <c r="K205" s="90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</row>
    <row r="206" spans="1:33" x14ac:dyDescent="0.25">
      <c r="A206" s="86"/>
      <c r="B206" s="87"/>
      <c r="C206" s="88"/>
      <c r="D206" s="87"/>
      <c r="E206" s="88"/>
      <c r="F206" s="87"/>
      <c r="G206" s="88"/>
      <c r="H206" s="88"/>
      <c r="I206" s="87"/>
      <c r="J206" s="87"/>
      <c r="K206" s="90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</row>
    <row r="207" spans="1:33" x14ac:dyDescent="0.25">
      <c r="A207" s="86"/>
      <c r="B207" s="87"/>
      <c r="C207" s="88"/>
      <c r="D207" s="87"/>
      <c r="E207" s="88"/>
      <c r="F207" s="87"/>
      <c r="G207" s="88"/>
      <c r="H207" s="88"/>
      <c r="I207" s="87"/>
      <c r="J207" s="87"/>
      <c r="K207" s="90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</row>
    <row r="208" spans="1:33" x14ac:dyDescent="0.25">
      <c r="A208" s="86"/>
      <c r="B208" s="87"/>
      <c r="C208" s="88"/>
      <c r="D208" s="87"/>
      <c r="E208" s="88"/>
      <c r="F208" s="87"/>
      <c r="G208" s="88"/>
      <c r="H208" s="88"/>
      <c r="I208" s="87"/>
      <c r="J208" s="87"/>
      <c r="K208" s="90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</row>
    <row r="209" spans="1:33" x14ac:dyDescent="0.25">
      <c r="A209" s="86"/>
      <c r="B209" s="87"/>
      <c r="C209" s="88"/>
      <c r="D209" s="87"/>
      <c r="E209" s="88"/>
      <c r="F209" s="87"/>
      <c r="G209" s="88"/>
      <c r="H209" s="88"/>
      <c r="I209" s="87"/>
      <c r="J209" s="87"/>
      <c r="K209" s="90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</row>
    <row r="210" spans="1:33" x14ac:dyDescent="0.25">
      <c r="A210" s="86"/>
      <c r="B210" s="87"/>
      <c r="C210" s="88"/>
      <c r="D210" s="87"/>
      <c r="E210" s="88"/>
      <c r="F210" s="87"/>
      <c r="G210" s="88"/>
      <c r="H210" s="88"/>
      <c r="I210" s="87"/>
      <c r="J210" s="87"/>
      <c r="K210" s="90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</row>
    <row r="211" spans="1:33" x14ac:dyDescent="0.25">
      <c r="A211" s="86"/>
      <c r="B211" s="87"/>
      <c r="C211" s="88"/>
      <c r="D211" s="87"/>
      <c r="E211" s="88"/>
      <c r="F211" s="87"/>
      <c r="G211" s="88"/>
      <c r="H211" s="88"/>
      <c r="I211" s="87"/>
      <c r="J211" s="87"/>
      <c r="K211" s="90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</row>
    <row r="212" spans="1:33" x14ac:dyDescent="0.25">
      <c r="A212" s="86"/>
      <c r="B212" s="87"/>
      <c r="C212" s="88"/>
      <c r="D212" s="87"/>
      <c r="E212" s="88"/>
      <c r="F212" s="87"/>
      <c r="G212" s="88"/>
      <c r="H212" s="88"/>
      <c r="I212" s="87"/>
      <c r="J212" s="87"/>
      <c r="K212" s="90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</row>
    <row r="213" spans="1:33" x14ac:dyDescent="0.25">
      <c r="A213" s="86"/>
      <c r="B213" s="87"/>
      <c r="C213" s="88"/>
      <c r="D213" s="87"/>
      <c r="E213" s="88"/>
      <c r="F213" s="87"/>
      <c r="G213" s="88"/>
      <c r="H213" s="88"/>
      <c r="I213" s="87"/>
      <c r="J213" s="87"/>
      <c r="K213" s="90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</row>
    <row r="214" spans="1:33" x14ac:dyDescent="0.25">
      <c r="A214" s="86"/>
      <c r="B214" s="87"/>
      <c r="C214" s="88"/>
      <c r="D214" s="87"/>
      <c r="E214" s="88"/>
      <c r="F214" s="87"/>
      <c r="G214" s="88"/>
      <c r="H214" s="88"/>
      <c r="I214" s="87"/>
      <c r="J214" s="87"/>
      <c r="K214" s="90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</row>
    <row r="215" spans="1:33" x14ac:dyDescent="0.25">
      <c r="A215" s="86"/>
      <c r="B215" s="87"/>
      <c r="C215" s="88"/>
      <c r="D215" s="87"/>
      <c r="E215" s="88"/>
      <c r="F215" s="87"/>
      <c r="G215" s="88"/>
      <c r="H215" s="88"/>
      <c r="I215" s="87"/>
      <c r="J215" s="87"/>
      <c r="K215" s="90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</row>
    <row r="216" spans="1:33" x14ac:dyDescent="0.25">
      <c r="A216" s="86"/>
      <c r="B216" s="87"/>
      <c r="C216" s="88"/>
      <c r="D216" s="87"/>
      <c r="E216" s="88"/>
      <c r="F216" s="87"/>
      <c r="G216" s="88"/>
      <c r="H216" s="88"/>
      <c r="I216" s="87"/>
      <c r="J216" s="87"/>
      <c r="K216" s="90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</row>
    <row r="217" spans="1:33" x14ac:dyDescent="0.25">
      <c r="A217" s="86"/>
      <c r="B217" s="87"/>
      <c r="C217" s="88"/>
      <c r="D217" s="87"/>
      <c r="E217" s="88"/>
      <c r="F217" s="87"/>
      <c r="G217" s="88"/>
      <c r="H217" s="88"/>
      <c r="I217" s="87"/>
      <c r="J217" s="87"/>
      <c r="K217" s="90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</row>
    <row r="218" spans="1:33" x14ac:dyDescent="0.25">
      <c r="A218" s="86"/>
      <c r="B218" s="87"/>
      <c r="C218" s="88"/>
      <c r="D218" s="87"/>
      <c r="E218" s="88"/>
      <c r="F218" s="87"/>
      <c r="G218" s="88"/>
      <c r="H218" s="88"/>
      <c r="I218" s="87"/>
      <c r="J218" s="87"/>
      <c r="K218" s="90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</row>
    <row r="219" spans="1:33" x14ac:dyDescent="0.25">
      <c r="A219" s="86"/>
      <c r="B219" s="87"/>
      <c r="C219" s="88"/>
      <c r="D219" s="87"/>
      <c r="E219" s="88"/>
      <c r="F219" s="87"/>
      <c r="G219" s="88"/>
      <c r="H219" s="88"/>
      <c r="I219" s="87"/>
      <c r="J219" s="87"/>
      <c r="K219" s="90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</row>
    <row r="220" spans="1:33" x14ac:dyDescent="0.25">
      <c r="A220" s="86"/>
      <c r="B220" s="87"/>
      <c r="C220" s="88"/>
      <c r="D220" s="87"/>
      <c r="E220" s="88"/>
      <c r="F220" s="87"/>
      <c r="G220" s="88"/>
      <c r="H220" s="88"/>
      <c r="I220" s="87"/>
      <c r="J220" s="87"/>
      <c r="K220" s="90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</row>
    <row r="221" spans="1:33" x14ac:dyDescent="0.25">
      <c r="A221" s="86"/>
      <c r="B221" s="87"/>
      <c r="C221" s="88"/>
      <c r="D221" s="87"/>
      <c r="E221" s="88"/>
      <c r="F221" s="87"/>
      <c r="G221" s="88"/>
      <c r="H221" s="88"/>
      <c r="I221" s="87"/>
      <c r="J221" s="87"/>
      <c r="K221" s="90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</row>
    <row r="222" spans="1:33" x14ac:dyDescent="0.25">
      <c r="A222" s="86"/>
      <c r="B222" s="87"/>
      <c r="C222" s="88"/>
      <c r="D222" s="87"/>
      <c r="E222" s="88"/>
      <c r="F222" s="87"/>
      <c r="G222" s="88"/>
      <c r="H222" s="88"/>
      <c r="I222" s="87"/>
      <c r="J222" s="87"/>
      <c r="K222" s="90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</row>
    <row r="223" spans="1:33" x14ac:dyDescent="0.25">
      <c r="A223" s="86"/>
      <c r="B223" s="87"/>
      <c r="C223" s="88"/>
      <c r="D223" s="87"/>
      <c r="E223" s="88"/>
      <c r="F223" s="87"/>
      <c r="G223" s="88"/>
      <c r="H223" s="88"/>
      <c r="I223" s="87"/>
      <c r="J223" s="87"/>
      <c r="K223" s="90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</row>
    <row r="224" spans="1:33" x14ac:dyDescent="0.25">
      <c r="A224" s="86"/>
      <c r="B224" s="87"/>
      <c r="C224" s="88"/>
      <c r="D224" s="87"/>
      <c r="E224" s="88"/>
      <c r="F224" s="87"/>
      <c r="G224" s="88"/>
      <c r="H224" s="88"/>
      <c r="I224" s="87"/>
      <c r="J224" s="87"/>
      <c r="K224" s="90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</row>
    <row r="225" spans="1:33" x14ac:dyDescent="0.25">
      <c r="A225" s="86"/>
      <c r="B225" s="87"/>
      <c r="C225" s="88"/>
      <c r="D225" s="87"/>
      <c r="E225" s="88"/>
      <c r="F225" s="87"/>
      <c r="G225" s="88"/>
      <c r="H225" s="88"/>
      <c r="I225" s="87"/>
      <c r="J225" s="87"/>
      <c r="K225" s="90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</row>
    <row r="226" spans="1:33" x14ac:dyDescent="0.25">
      <c r="A226" s="86"/>
      <c r="B226" s="87"/>
      <c r="C226" s="88"/>
      <c r="D226" s="87"/>
      <c r="E226" s="88"/>
      <c r="F226" s="87"/>
      <c r="G226" s="88"/>
      <c r="H226" s="88"/>
      <c r="I226" s="87"/>
      <c r="J226" s="87"/>
      <c r="K226" s="90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</row>
    <row r="227" spans="1:33" x14ac:dyDescent="0.25">
      <c r="A227" s="86"/>
      <c r="B227" s="87"/>
      <c r="C227" s="88"/>
      <c r="D227" s="87"/>
      <c r="E227" s="88"/>
      <c r="F227" s="87"/>
      <c r="G227" s="88"/>
      <c r="H227" s="88"/>
      <c r="I227" s="87"/>
      <c r="J227" s="87"/>
      <c r="K227" s="90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</row>
    <row r="228" spans="1:33" x14ac:dyDescent="0.25">
      <c r="A228" s="86"/>
      <c r="B228" s="87"/>
      <c r="C228" s="88"/>
      <c r="D228" s="87"/>
      <c r="E228" s="88"/>
      <c r="F228" s="87"/>
      <c r="G228" s="88"/>
      <c r="H228" s="88"/>
      <c r="I228" s="87"/>
      <c r="J228" s="87"/>
      <c r="K228" s="90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</row>
    <row r="229" spans="1:33" x14ac:dyDescent="0.25">
      <c r="A229" s="86"/>
      <c r="B229" s="87"/>
      <c r="C229" s="88"/>
      <c r="D229" s="87"/>
      <c r="E229" s="88"/>
      <c r="F229" s="87"/>
      <c r="G229" s="88"/>
      <c r="H229" s="88"/>
      <c r="I229" s="87"/>
      <c r="J229" s="87"/>
      <c r="K229" s="90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</row>
    <row r="230" spans="1:33" x14ac:dyDescent="0.25">
      <c r="A230" s="86"/>
      <c r="B230" s="87"/>
      <c r="C230" s="88"/>
      <c r="D230" s="87"/>
      <c r="E230" s="88"/>
      <c r="F230" s="87"/>
      <c r="G230" s="88"/>
      <c r="H230" s="88"/>
      <c r="I230" s="87"/>
      <c r="J230" s="87"/>
      <c r="K230" s="90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</row>
    <row r="231" spans="1:33" x14ac:dyDescent="0.25">
      <c r="A231" s="86"/>
      <c r="B231" s="87"/>
      <c r="C231" s="88"/>
      <c r="D231" s="87"/>
      <c r="E231" s="88"/>
      <c r="F231" s="87"/>
      <c r="G231" s="88"/>
      <c r="H231" s="88"/>
      <c r="I231" s="87"/>
      <c r="J231" s="87"/>
      <c r="K231" s="90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</row>
    <row r="232" spans="1:33" x14ac:dyDescent="0.25">
      <c r="A232" s="86"/>
      <c r="B232" s="87"/>
      <c r="C232" s="88"/>
      <c r="D232" s="87"/>
      <c r="E232" s="88"/>
      <c r="F232" s="87"/>
      <c r="G232" s="88"/>
      <c r="H232" s="88"/>
      <c r="I232" s="87"/>
      <c r="J232" s="87"/>
      <c r="K232" s="90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</row>
    <row r="233" spans="1:33" x14ac:dyDescent="0.25">
      <c r="A233" s="86"/>
      <c r="B233" s="87"/>
      <c r="C233" s="88"/>
      <c r="D233" s="87"/>
      <c r="E233" s="88"/>
      <c r="F233" s="87"/>
      <c r="G233" s="88"/>
      <c r="H233" s="88"/>
      <c r="I233" s="87"/>
      <c r="J233" s="87"/>
      <c r="K233" s="90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</row>
    <row r="234" spans="1:33" x14ac:dyDescent="0.25">
      <c r="A234" s="86"/>
      <c r="B234" s="87"/>
      <c r="C234" s="88"/>
      <c r="D234" s="87"/>
      <c r="E234" s="88"/>
      <c r="F234" s="87"/>
      <c r="G234" s="88"/>
      <c r="H234" s="88"/>
      <c r="I234" s="87"/>
      <c r="J234" s="87"/>
      <c r="K234" s="90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</row>
    <row r="235" spans="1:33" x14ac:dyDescent="0.25">
      <c r="A235" s="86"/>
      <c r="B235" s="87"/>
      <c r="C235" s="88"/>
      <c r="D235" s="87"/>
      <c r="E235" s="88"/>
      <c r="F235" s="87"/>
      <c r="G235" s="88"/>
      <c r="H235" s="88"/>
      <c r="I235" s="87"/>
      <c r="J235" s="87"/>
      <c r="K235" s="90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</row>
    <row r="236" spans="1:33" x14ac:dyDescent="0.25">
      <c r="A236" s="86"/>
      <c r="B236" s="87"/>
      <c r="C236" s="88"/>
      <c r="D236" s="87"/>
      <c r="E236" s="88"/>
      <c r="F236" s="87"/>
      <c r="G236" s="88"/>
      <c r="H236" s="88"/>
      <c r="I236" s="87"/>
      <c r="J236" s="87"/>
      <c r="K236" s="90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</row>
    <row r="237" spans="1:33" x14ac:dyDescent="0.25">
      <c r="A237" s="86"/>
      <c r="B237" s="87"/>
      <c r="C237" s="88"/>
      <c r="D237" s="87"/>
      <c r="E237" s="88"/>
      <c r="F237" s="87"/>
      <c r="G237" s="88"/>
      <c r="H237" s="88"/>
      <c r="I237" s="87"/>
      <c r="J237" s="87"/>
      <c r="K237" s="90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</row>
    <row r="238" spans="1:33" x14ac:dyDescent="0.25">
      <c r="A238" s="86"/>
      <c r="B238" s="87"/>
      <c r="C238" s="88"/>
      <c r="D238" s="87"/>
      <c r="E238" s="88"/>
      <c r="F238" s="87"/>
      <c r="G238" s="88"/>
      <c r="H238" s="88"/>
      <c r="I238" s="87"/>
      <c r="J238" s="87"/>
      <c r="K238" s="90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</row>
    <row r="239" spans="1:33" x14ac:dyDescent="0.25">
      <c r="A239" s="86"/>
      <c r="B239" s="87"/>
      <c r="C239" s="88"/>
      <c r="D239" s="87"/>
      <c r="E239" s="88"/>
      <c r="F239" s="87"/>
      <c r="G239" s="88"/>
      <c r="H239" s="88"/>
      <c r="I239" s="87"/>
      <c r="J239" s="87"/>
      <c r="K239" s="90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</row>
    <row r="240" spans="1:33" x14ac:dyDescent="0.25">
      <c r="A240" s="86"/>
      <c r="B240" s="87"/>
      <c r="C240" s="88"/>
      <c r="D240" s="87"/>
      <c r="E240" s="88"/>
      <c r="F240" s="87"/>
      <c r="G240" s="88"/>
      <c r="H240" s="88"/>
      <c r="I240" s="87"/>
      <c r="J240" s="87"/>
      <c r="K240" s="90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</row>
    <row r="241" spans="1:33" x14ac:dyDescent="0.25">
      <c r="A241" s="86"/>
      <c r="B241" s="87"/>
      <c r="C241" s="88"/>
      <c r="D241" s="87"/>
      <c r="E241" s="88"/>
      <c r="F241" s="87"/>
      <c r="G241" s="88"/>
      <c r="H241" s="88"/>
      <c r="I241" s="87"/>
      <c r="J241" s="87"/>
      <c r="K241" s="90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</row>
    <row r="242" spans="1:33" x14ac:dyDescent="0.25">
      <c r="A242" s="86"/>
      <c r="B242" s="87"/>
      <c r="C242" s="88"/>
      <c r="D242" s="87"/>
      <c r="E242" s="88"/>
      <c r="F242" s="87"/>
      <c r="G242" s="88"/>
      <c r="H242" s="88"/>
      <c r="I242" s="87"/>
      <c r="J242" s="87"/>
      <c r="K242" s="90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</row>
    <row r="243" spans="1:33" x14ac:dyDescent="0.25">
      <c r="A243" s="86"/>
      <c r="B243" s="87"/>
      <c r="C243" s="88"/>
      <c r="D243" s="87"/>
      <c r="E243" s="88"/>
      <c r="F243" s="87"/>
      <c r="G243" s="88"/>
      <c r="H243" s="88"/>
      <c r="I243" s="87"/>
      <c r="J243" s="87"/>
      <c r="K243" s="90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</row>
    <row r="244" spans="1:33" x14ac:dyDescent="0.25">
      <c r="A244" s="86"/>
      <c r="B244" s="87"/>
      <c r="C244" s="88"/>
      <c r="D244" s="87"/>
      <c r="E244" s="88"/>
      <c r="F244" s="87"/>
      <c r="G244" s="88"/>
      <c r="H244" s="88"/>
      <c r="I244" s="87"/>
      <c r="J244" s="87"/>
      <c r="K244" s="90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</row>
    <row r="245" spans="1:33" x14ac:dyDescent="0.25">
      <c r="A245" s="86"/>
      <c r="B245" s="87"/>
      <c r="C245" s="88"/>
      <c r="D245" s="87"/>
      <c r="E245" s="88"/>
      <c r="F245" s="87"/>
      <c r="G245" s="88"/>
      <c r="H245" s="88"/>
      <c r="I245" s="87"/>
      <c r="J245" s="87"/>
      <c r="K245" s="90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</row>
    <row r="246" spans="1:33" x14ac:dyDescent="0.25">
      <c r="A246" s="86"/>
      <c r="B246" s="87"/>
      <c r="C246" s="88"/>
      <c r="D246" s="87"/>
      <c r="E246" s="88"/>
      <c r="F246" s="87"/>
      <c r="G246" s="88"/>
      <c r="H246" s="88"/>
      <c r="I246" s="87"/>
      <c r="J246" s="87"/>
      <c r="K246" s="90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</row>
    <row r="247" spans="1:33" x14ac:dyDescent="0.25">
      <c r="A247" s="86"/>
      <c r="B247" s="87"/>
      <c r="C247" s="88"/>
      <c r="D247" s="87"/>
      <c r="E247" s="88"/>
      <c r="F247" s="87"/>
      <c r="G247" s="88"/>
      <c r="H247" s="88"/>
      <c r="I247" s="87"/>
      <c r="J247" s="87"/>
      <c r="K247" s="90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</row>
    <row r="248" spans="1:33" x14ac:dyDescent="0.25">
      <c r="A248" s="86"/>
      <c r="B248" s="87"/>
      <c r="C248" s="88"/>
      <c r="D248" s="87"/>
      <c r="E248" s="88"/>
      <c r="F248" s="87"/>
      <c r="G248" s="88"/>
      <c r="H248" s="88"/>
      <c r="I248" s="87"/>
      <c r="J248" s="87"/>
      <c r="K248" s="90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</row>
    <row r="249" spans="1:33" x14ac:dyDescent="0.25">
      <c r="A249" s="86"/>
      <c r="B249" s="87"/>
      <c r="C249" s="88"/>
      <c r="D249" s="87"/>
      <c r="E249" s="88"/>
      <c r="F249" s="87"/>
      <c r="G249" s="88"/>
      <c r="H249" s="88"/>
      <c r="I249" s="87"/>
      <c r="J249" s="87"/>
      <c r="K249" s="90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</row>
    <row r="250" spans="1:33" x14ac:dyDescent="0.25">
      <c r="A250" s="86"/>
      <c r="B250" s="87"/>
      <c r="C250" s="88"/>
      <c r="D250" s="87"/>
      <c r="E250" s="88"/>
      <c r="F250" s="87"/>
      <c r="G250" s="88"/>
      <c r="H250" s="88"/>
      <c r="I250" s="87"/>
      <c r="J250" s="87"/>
      <c r="K250" s="90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</row>
    <row r="251" spans="1:33" x14ac:dyDescent="0.25">
      <c r="A251" s="86"/>
      <c r="B251" s="87"/>
      <c r="C251" s="88"/>
      <c r="D251" s="87"/>
      <c r="E251" s="88"/>
      <c r="F251" s="87"/>
      <c r="G251" s="88"/>
      <c r="H251" s="88"/>
      <c r="I251" s="87"/>
      <c r="J251" s="87"/>
      <c r="K251" s="90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</row>
    <row r="252" spans="1:33" x14ac:dyDescent="0.25">
      <c r="A252" s="86"/>
      <c r="B252" s="87"/>
      <c r="C252" s="88"/>
      <c r="D252" s="87"/>
      <c r="E252" s="88"/>
      <c r="F252" s="87"/>
      <c r="G252" s="88"/>
      <c r="H252" s="88"/>
      <c r="I252" s="87"/>
      <c r="J252" s="87"/>
      <c r="K252" s="90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</row>
    <row r="253" spans="1:33" x14ac:dyDescent="0.25">
      <c r="A253" s="86"/>
      <c r="B253" s="87"/>
      <c r="C253" s="88"/>
      <c r="D253" s="87"/>
      <c r="E253" s="88"/>
      <c r="F253" s="87"/>
      <c r="G253" s="88"/>
      <c r="H253" s="88"/>
      <c r="I253" s="87"/>
      <c r="J253" s="87"/>
      <c r="K253" s="90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</row>
    <row r="254" spans="1:33" x14ac:dyDescent="0.25">
      <c r="A254" s="86"/>
      <c r="B254" s="87"/>
      <c r="C254" s="88"/>
      <c r="D254" s="87"/>
      <c r="E254" s="88"/>
      <c r="F254" s="87"/>
      <c r="G254" s="88"/>
      <c r="H254" s="88"/>
      <c r="I254" s="87"/>
      <c r="J254" s="87"/>
      <c r="K254" s="90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</row>
    <row r="255" spans="1:33" x14ac:dyDescent="0.25">
      <c r="A255" s="86"/>
      <c r="B255" s="87"/>
      <c r="C255" s="88"/>
      <c r="D255" s="87"/>
      <c r="E255" s="88"/>
      <c r="F255" s="87"/>
      <c r="G255" s="88"/>
      <c r="H255" s="88"/>
      <c r="I255" s="87"/>
      <c r="J255" s="87"/>
      <c r="K255" s="90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</row>
    <row r="256" spans="1:33" x14ac:dyDescent="0.25">
      <c r="A256" s="86"/>
      <c r="B256" s="87"/>
      <c r="C256" s="88"/>
      <c r="D256" s="87"/>
      <c r="E256" s="88"/>
      <c r="F256" s="87"/>
      <c r="G256" s="88"/>
      <c r="H256" s="88"/>
      <c r="I256" s="87"/>
      <c r="J256" s="87"/>
      <c r="K256" s="90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</row>
    <row r="257" spans="1:33" x14ac:dyDescent="0.25">
      <c r="A257" s="86"/>
      <c r="B257" s="87"/>
      <c r="C257" s="88"/>
      <c r="D257" s="87"/>
      <c r="E257" s="88"/>
      <c r="F257" s="87"/>
      <c r="G257" s="88"/>
      <c r="H257" s="88"/>
      <c r="I257" s="87"/>
      <c r="J257" s="87"/>
      <c r="K257" s="90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</row>
    <row r="258" spans="1:33" x14ac:dyDescent="0.25">
      <c r="A258" s="86"/>
      <c r="B258" s="87"/>
      <c r="C258" s="88"/>
      <c r="D258" s="87"/>
      <c r="E258" s="88"/>
      <c r="F258" s="87"/>
      <c r="G258" s="88"/>
      <c r="H258" s="88"/>
      <c r="I258" s="87"/>
      <c r="J258" s="87"/>
      <c r="K258" s="90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</row>
    <row r="259" spans="1:33" x14ac:dyDescent="0.25">
      <c r="A259" s="86"/>
      <c r="B259" s="87"/>
      <c r="C259" s="88"/>
      <c r="D259" s="87"/>
      <c r="E259" s="88"/>
      <c r="F259" s="87"/>
      <c r="G259" s="88"/>
      <c r="H259" s="88"/>
      <c r="I259" s="87"/>
      <c r="J259" s="87"/>
      <c r="K259" s="90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</row>
    <row r="260" spans="1:33" x14ac:dyDescent="0.25">
      <c r="A260" s="86"/>
      <c r="B260" s="87"/>
      <c r="C260" s="88"/>
      <c r="D260" s="87"/>
      <c r="E260" s="88"/>
      <c r="F260" s="87"/>
      <c r="G260" s="88"/>
      <c r="H260" s="88"/>
      <c r="I260" s="87"/>
      <c r="J260" s="87"/>
      <c r="K260" s="90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</row>
    <row r="261" spans="1:33" x14ac:dyDescent="0.25">
      <c r="A261" s="86"/>
      <c r="B261" s="87"/>
      <c r="C261" s="88"/>
      <c r="D261" s="87"/>
      <c r="E261" s="88"/>
      <c r="F261" s="87"/>
      <c r="G261" s="88"/>
      <c r="H261" s="88"/>
      <c r="I261" s="87"/>
      <c r="J261" s="87"/>
      <c r="K261" s="90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</row>
    <row r="262" spans="1:33" x14ac:dyDescent="0.25">
      <c r="A262" s="86"/>
      <c r="B262" s="87"/>
      <c r="C262" s="88"/>
      <c r="D262" s="87"/>
      <c r="E262" s="88"/>
      <c r="F262" s="87"/>
      <c r="G262" s="88"/>
      <c r="H262" s="88"/>
      <c r="I262" s="87"/>
      <c r="J262" s="87"/>
      <c r="K262" s="90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</row>
    <row r="263" spans="1:33" x14ac:dyDescent="0.25">
      <c r="A263" s="86"/>
      <c r="B263" s="87"/>
      <c r="C263" s="88"/>
      <c r="D263" s="87"/>
      <c r="E263" s="88"/>
      <c r="F263" s="87"/>
      <c r="G263" s="88"/>
      <c r="H263" s="88"/>
      <c r="I263" s="87"/>
      <c r="J263" s="87"/>
      <c r="K263" s="90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</row>
    <row r="264" spans="1:33" x14ac:dyDescent="0.25">
      <c r="A264" s="86"/>
      <c r="B264" s="87"/>
      <c r="C264" s="88"/>
      <c r="D264" s="87"/>
      <c r="E264" s="88"/>
      <c r="F264" s="87"/>
      <c r="G264" s="88"/>
      <c r="H264" s="88"/>
      <c r="I264" s="87"/>
      <c r="J264" s="87"/>
      <c r="K264" s="90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</row>
    <row r="265" spans="1:33" x14ac:dyDescent="0.25">
      <c r="A265" s="86"/>
      <c r="B265" s="87"/>
      <c r="C265" s="88"/>
      <c r="D265" s="87"/>
      <c r="E265" s="88"/>
      <c r="F265" s="87"/>
      <c r="G265" s="88"/>
      <c r="H265" s="88"/>
      <c r="I265" s="87"/>
      <c r="J265" s="87"/>
      <c r="K265" s="90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</row>
    <row r="266" spans="1:33" x14ac:dyDescent="0.25">
      <c r="A266" s="86"/>
      <c r="B266" s="87"/>
      <c r="C266" s="88"/>
      <c r="D266" s="87"/>
      <c r="E266" s="88"/>
      <c r="F266" s="87"/>
      <c r="G266" s="88"/>
      <c r="H266" s="88"/>
      <c r="I266" s="87"/>
      <c r="J266" s="87"/>
      <c r="K266" s="90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</row>
    <row r="267" spans="1:33" x14ac:dyDescent="0.25">
      <c r="A267" s="86"/>
      <c r="B267" s="87"/>
      <c r="C267" s="88"/>
      <c r="D267" s="87"/>
      <c r="E267" s="88"/>
      <c r="F267" s="87"/>
      <c r="G267" s="88"/>
      <c r="H267" s="88"/>
      <c r="I267" s="87"/>
      <c r="J267" s="87"/>
      <c r="K267" s="90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</row>
    <row r="268" spans="1:33" x14ac:dyDescent="0.25">
      <c r="A268" s="86"/>
      <c r="B268" s="87"/>
      <c r="C268" s="88"/>
      <c r="D268" s="87"/>
      <c r="E268" s="88"/>
      <c r="F268" s="87"/>
      <c r="G268" s="88"/>
      <c r="H268" s="88"/>
      <c r="I268" s="87"/>
      <c r="J268" s="87"/>
      <c r="K268" s="90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</row>
    <row r="269" spans="1:33" x14ac:dyDescent="0.25">
      <c r="A269" s="86"/>
      <c r="B269" s="87"/>
      <c r="C269" s="88"/>
      <c r="D269" s="87"/>
      <c r="E269" s="88"/>
      <c r="F269" s="87"/>
      <c r="G269" s="88"/>
      <c r="H269" s="88"/>
      <c r="I269" s="87"/>
      <c r="J269" s="87"/>
      <c r="K269" s="90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</row>
    <row r="270" spans="1:33" x14ac:dyDescent="0.25">
      <c r="A270" s="86"/>
      <c r="B270" s="87"/>
      <c r="C270" s="88"/>
      <c r="D270" s="87"/>
      <c r="E270" s="88"/>
      <c r="F270" s="87"/>
      <c r="G270" s="88"/>
      <c r="H270" s="88"/>
      <c r="I270" s="87"/>
      <c r="J270" s="87"/>
      <c r="K270" s="90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</row>
    <row r="271" spans="1:33" x14ac:dyDescent="0.25">
      <c r="A271" s="86"/>
      <c r="B271" s="87"/>
      <c r="C271" s="88"/>
      <c r="D271" s="87"/>
      <c r="E271" s="88"/>
      <c r="F271" s="87"/>
      <c r="G271" s="88"/>
      <c r="H271" s="88"/>
      <c r="I271" s="87"/>
      <c r="J271" s="87"/>
      <c r="K271" s="90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</row>
    <row r="272" spans="1:33" x14ac:dyDescent="0.25">
      <c r="A272" s="86"/>
      <c r="B272" s="87"/>
      <c r="C272" s="88"/>
      <c r="D272" s="87"/>
      <c r="E272" s="88"/>
      <c r="F272" s="87"/>
      <c r="G272" s="88"/>
      <c r="H272" s="88"/>
      <c r="I272" s="87"/>
      <c r="J272" s="87"/>
      <c r="K272" s="90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</row>
    <row r="273" spans="1:33" x14ac:dyDescent="0.25">
      <c r="A273" s="86"/>
      <c r="B273" s="87"/>
      <c r="C273" s="88"/>
      <c r="D273" s="87"/>
      <c r="E273" s="88"/>
      <c r="F273" s="87"/>
      <c r="G273" s="88"/>
      <c r="H273" s="88"/>
      <c r="I273" s="87"/>
      <c r="J273" s="87"/>
      <c r="K273" s="90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</row>
    <row r="274" spans="1:33" x14ac:dyDescent="0.25">
      <c r="A274" s="86"/>
      <c r="B274" s="87"/>
      <c r="C274" s="88"/>
      <c r="D274" s="87"/>
      <c r="E274" s="88"/>
      <c r="F274" s="87"/>
      <c r="G274" s="88"/>
      <c r="H274" s="88"/>
      <c r="I274" s="87"/>
      <c r="J274" s="87"/>
      <c r="K274" s="90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</row>
    <row r="275" spans="1:33" x14ac:dyDescent="0.25">
      <c r="A275" s="86"/>
      <c r="B275" s="87"/>
      <c r="C275" s="88"/>
      <c r="D275" s="87"/>
      <c r="E275" s="88"/>
      <c r="F275" s="87"/>
      <c r="G275" s="88"/>
      <c r="H275" s="88"/>
      <c r="I275" s="87"/>
      <c r="J275" s="87"/>
      <c r="K275" s="90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</row>
    <row r="276" spans="1:33" x14ac:dyDescent="0.25">
      <c r="A276" s="86"/>
      <c r="B276" s="87"/>
      <c r="C276" s="88"/>
      <c r="D276" s="87"/>
      <c r="E276" s="88"/>
      <c r="F276" s="87"/>
      <c r="G276" s="88"/>
      <c r="H276" s="88"/>
      <c r="I276" s="87"/>
      <c r="J276" s="87"/>
      <c r="K276" s="90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</row>
    <row r="277" spans="1:33" x14ac:dyDescent="0.25">
      <c r="A277" s="86"/>
      <c r="B277" s="87"/>
      <c r="C277" s="88"/>
      <c r="D277" s="87"/>
      <c r="E277" s="88"/>
      <c r="F277" s="87"/>
      <c r="G277" s="88"/>
      <c r="H277" s="88"/>
      <c r="I277" s="87"/>
      <c r="J277" s="87"/>
      <c r="K277" s="90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</row>
    <row r="278" spans="1:33" x14ac:dyDescent="0.25">
      <c r="A278" s="86"/>
      <c r="B278" s="87"/>
      <c r="C278" s="88"/>
      <c r="D278" s="87"/>
      <c r="E278" s="88"/>
      <c r="F278" s="87"/>
      <c r="G278" s="88"/>
      <c r="H278" s="88"/>
      <c r="I278" s="87"/>
      <c r="J278" s="87"/>
      <c r="K278" s="90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</row>
    <row r="279" spans="1:33" x14ac:dyDescent="0.25">
      <c r="A279" s="86"/>
      <c r="B279" s="87"/>
      <c r="C279" s="88"/>
      <c r="D279" s="87"/>
      <c r="E279" s="88"/>
      <c r="F279" s="87"/>
      <c r="G279" s="88"/>
      <c r="H279" s="88"/>
      <c r="I279" s="87"/>
      <c r="J279" s="87"/>
      <c r="K279" s="90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</row>
    <row r="280" spans="1:33" x14ac:dyDescent="0.25">
      <c r="A280" s="86"/>
      <c r="B280" s="87"/>
      <c r="C280" s="88"/>
      <c r="D280" s="87"/>
      <c r="E280" s="88"/>
      <c r="F280" s="87"/>
      <c r="G280" s="88"/>
      <c r="H280" s="88"/>
      <c r="I280" s="87"/>
      <c r="J280" s="87"/>
      <c r="K280" s="90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</row>
    <row r="281" spans="1:33" x14ac:dyDescent="0.25">
      <c r="A281" s="86"/>
      <c r="B281" s="87"/>
      <c r="C281" s="88"/>
      <c r="D281" s="87"/>
      <c r="E281" s="88"/>
      <c r="F281" s="87"/>
      <c r="G281" s="88"/>
      <c r="H281" s="88"/>
      <c r="I281" s="87"/>
      <c r="J281" s="87"/>
      <c r="K281" s="90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</row>
    <row r="282" spans="1:33" x14ac:dyDescent="0.25">
      <c r="A282" s="86"/>
      <c r="B282" s="87"/>
      <c r="C282" s="88"/>
      <c r="D282" s="87"/>
      <c r="E282" s="88"/>
      <c r="F282" s="87"/>
      <c r="G282" s="88"/>
      <c r="H282" s="88"/>
      <c r="I282" s="87"/>
      <c r="J282" s="87"/>
      <c r="K282" s="90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</row>
    <row r="283" spans="1:33" x14ac:dyDescent="0.25">
      <c r="A283" s="86"/>
      <c r="B283" s="87"/>
      <c r="C283" s="88"/>
      <c r="D283" s="87"/>
      <c r="E283" s="88"/>
      <c r="F283" s="87"/>
      <c r="G283" s="88"/>
      <c r="H283" s="88"/>
      <c r="I283" s="87"/>
      <c r="J283" s="87"/>
      <c r="K283" s="90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</row>
    <row r="284" spans="1:33" x14ac:dyDescent="0.25">
      <c r="A284" s="86"/>
      <c r="B284" s="87"/>
      <c r="C284" s="88"/>
      <c r="D284" s="87"/>
      <c r="E284" s="88"/>
      <c r="F284" s="87"/>
      <c r="G284" s="88"/>
      <c r="H284" s="88"/>
      <c r="I284" s="87"/>
      <c r="J284" s="87"/>
      <c r="K284" s="90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</row>
    <row r="285" spans="1:33" x14ac:dyDescent="0.25">
      <c r="A285" s="86"/>
      <c r="B285" s="87"/>
      <c r="C285" s="88"/>
      <c r="D285" s="87"/>
      <c r="E285" s="88"/>
      <c r="F285" s="87"/>
      <c r="G285" s="88"/>
      <c r="H285" s="88"/>
      <c r="I285" s="87"/>
      <c r="J285" s="87"/>
      <c r="K285" s="90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</row>
    <row r="286" spans="1:33" x14ac:dyDescent="0.25">
      <c r="A286" s="86"/>
      <c r="B286" s="87"/>
      <c r="C286" s="88"/>
      <c r="D286" s="87"/>
      <c r="E286" s="88"/>
      <c r="F286" s="87"/>
      <c r="G286" s="88"/>
      <c r="H286" s="88"/>
      <c r="I286" s="87"/>
      <c r="J286" s="87"/>
      <c r="K286" s="90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</row>
    <row r="287" spans="1:33" x14ac:dyDescent="0.25">
      <c r="A287" s="86"/>
      <c r="B287" s="87"/>
      <c r="C287" s="88"/>
      <c r="D287" s="87"/>
      <c r="E287" s="88"/>
      <c r="F287" s="87"/>
      <c r="G287" s="88"/>
      <c r="H287" s="88"/>
      <c r="I287" s="87"/>
      <c r="J287" s="87"/>
      <c r="K287" s="90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</row>
    <row r="288" spans="1:33" x14ac:dyDescent="0.25">
      <c r="A288" s="86"/>
      <c r="B288" s="87"/>
      <c r="C288" s="88"/>
      <c r="D288" s="87"/>
      <c r="E288" s="88"/>
      <c r="F288" s="87"/>
      <c r="G288" s="88"/>
      <c r="H288" s="88"/>
      <c r="I288" s="87"/>
      <c r="J288" s="87"/>
      <c r="K288" s="90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</row>
    <row r="289" spans="1:33" x14ac:dyDescent="0.25">
      <c r="A289" s="86"/>
      <c r="B289" s="87"/>
      <c r="C289" s="88"/>
      <c r="D289" s="87"/>
      <c r="E289" s="88"/>
      <c r="F289" s="87"/>
      <c r="G289" s="88"/>
      <c r="H289" s="88"/>
      <c r="I289" s="87"/>
      <c r="J289" s="87"/>
      <c r="K289" s="90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</row>
    <row r="290" spans="1:33" x14ac:dyDescent="0.25">
      <c r="A290" s="86"/>
      <c r="B290" s="87"/>
      <c r="C290" s="88"/>
      <c r="D290" s="87"/>
      <c r="E290" s="88"/>
      <c r="F290" s="87"/>
      <c r="G290" s="88"/>
      <c r="H290" s="88"/>
      <c r="I290" s="87"/>
      <c r="J290" s="87"/>
      <c r="K290" s="90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</row>
    <row r="291" spans="1:33" x14ac:dyDescent="0.25">
      <c r="A291" s="86"/>
      <c r="B291" s="87"/>
      <c r="C291" s="88"/>
      <c r="D291" s="87"/>
      <c r="E291" s="88"/>
      <c r="F291" s="87"/>
      <c r="G291" s="88"/>
      <c r="H291" s="88"/>
      <c r="I291" s="87"/>
      <c r="J291" s="87"/>
      <c r="K291" s="90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</row>
    <row r="292" spans="1:33" x14ac:dyDescent="0.25">
      <c r="A292" s="86"/>
      <c r="B292" s="87"/>
      <c r="C292" s="88"/>
      <c r="D292" s="87"/>
      <c r="E292" s="88"/>
      <c r="F292" s="87"/>
      <c r="G292" s="88"/>
      <c r="H292" s="88"/>
      <c r="I292" s="87"/>
      <c r="J292" s="87"/>
      <c r="K292" s="90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</row>
    <row r="293" spans="1:33" x14ac:dyDescent="0.25">
      <c r="A293" s="86"/>
      <c r="B293" s="87"/>
      <c r="C293" s="88"/>
      <c r="D293" s="87"/>
      <c r="E293" s="88"/>
      <c r="F293" s="87"/>
      <c r="G293" s="88"/>
      <c r="H293" s="88"/>
      <c r="I293" s="87"/>
      <c r="J293" s="87"/>
      <c r="K293" s="90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</row>
    <row r="294" spans="1:33" x14ac:dyDescent="0.25">
      <c r="A294" s="86"/>
      <c r="B294" s="87"/>
      <c r="C294" s="88"/>
      <c r="D294" s="87"/>
      <c r="E294" s="88"/>
      <c r="F294" s="87"/>
      <c r="G294" s="88"/>
      <c r="H294" s="88"/>
      <c r="I294" s="87"/>
      <c r="J294" s="87"/>
      <c r="K294" s="90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</row>
    <row r="295" spans="1:33" x14ac:dyDescent="0.25">
      <c r="A295" s="86"/>
      <c r="B295" s="87"/>
      <c r="C295" s="88"/>
      <c r="D295" s="87"/>
      <c r="E295" s="88"/>
      <c r="F295" s="87"/>
      <c r="G295" s="88"/>
      <c r="H295" s="88"/>
      <c r="I295" s="87"/>
      <c r="J295" s="87"/>
      <c r="K295" s="90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</row>
    <row r="296" spans="1:33" x14ac:dyDescent="0.25">
      <c r="A296" s="86"/>
      <c r="B296" s="87"/>
      <c r="C296" s="88"/>
      <c r="D296" s="87"/>
      <c r="E296" s="88"/>
      <c r="F296" s="87"/>
      <c r="G296" s="88"/>
      <c r="H296" s="88"/>
      <c r="I296" s="87"/>
      <c r="J296" s="87"/>
      <c r="K296" s="90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</row>
    <row r="297" spans="1:33" x14ac:dyDescent="0.25">
      <c r="A297" s="86"/>
      <c r="B297" s="87"/>
      <c r="C297" s="88"/>
      <c r="D297" s="87"/>
      <c r="E297" s="88"/>
      <c r="F297" s="87"/>
      <c r="G297" s="88"/>
      <c r="H297" s="88"/>
      <c r="I297" s="87"/>
      <c r="J297" s="87"/>
      <c r="K297" s="90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</row>
    <row r="298" spans="1:33" x14ac:dyDescent="0.25">
      <c r="A298" s="86"/>
      <c r="B298" s="87"/>
      <c r="C298" s="88"/>
      <c r="D298" s="87"/>
      <c r="E298" s="88"/>
      <c r="F298" s="87"/>
      <c r="G298" s="88"/>
      <c r="H298" s="88"/>
      <c r="I298" s="87"/>
      <c r="J298" s="87"/>
      <c r="K298" s="90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</row>
    <row r="299" spans="1:33" x14ac:dyDescent="0.25">
      <c r="A299" s="86"/>
      <c r="B299" s="87"/>
      <c r="C299" s="88"/>
      <c r="D299" s="87"/>
      <c r="E299" s="88"/>
      <c r="F299" s="87"/>
      <c r="G299" s="88"/>
      <c r="H299" s="88"/>
      <c r="I299" s="87"/>
      <c r="J299" s="87"/>
      <c r="K299" s="90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</row>
    <row r="300" spans="1:33" x14ac:dyDescent="0.25">
      <c r="A300" s="86"/>
      <c r="B300" s="87"/>
      <c r="C300" s="88"/>
      <c r="D300" s="87"/>
      <c r="E300" s="88"/>
      <c r="F300" s="87"/>
      <c r="G300" s="88"/>
      <c r="H300" s="88"/>
      <c r="I300" s="87"/>
      <c r="J300" s="87"/>
      <c r="K300" s="90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</row>
    <row r="301" spans="1:33" x14ac:dyDescent="0.25">
      <c r="A301" s="86"/>
      <c r="B301" s="87"/>
      <c r="C301" s="88"/>
      <c r="D301" s="87"/>
      <c r="E301" s="88"/>
      <c r="F301" s="87"/>
      <c r="G301" s="88"/>
      <c r="H301" s="88"/>
      <c r="I301" s="87"/>
      <c r="J301" s="87"/>
      <c r="K301" s="90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</row>
    <row r="302" spans="1:33" x14ac:dyDescent="0.25">
      <c r="A302" s="86"/>
      <c r="B302" s="87"/>
      <c r="C302" s="88"/>
      <c r="D302" s="87"/>
      <c r="E302" s="88"/>
      <c r="F302" s="87"/>
      <c r="G302" s="88"/>
      <c r="H302" s="88"/>
      <c r="I302" s="87"/>
      <c r="J302" s="87"/>
      <c r="K302" s="90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</row>
    <row r="303" spans="1:33" x14ac:dyDescent="0.25">
      <c r="A303" s="86"/>
      <c r="B303" s="87"/>
      <c r="C303" s="88"/>
      <c r="D303" s="87"/>
      <c r="E303" s="88"/>
      <c r="F303" s="87"/>
      <c r="G303" s="88"/>
      <c r="H303" s="88"/>
      <c r="I303" s="87"/>
      <c r="J303" s="87"/>
      <c r="K303" s="90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</row>
    <row r="304" spans="1:33" x14ac:dyDescent="0.25">
      <c r="A304" s="86"/>
      <c r="B304" s="87"/>
      <c r="C304" s="88"/>
      <c r="D304" s="87"/>
      <c r="E304" s="88"/>
      <c r="F304" s="87"/>
      <c r="G304" s="88"/>
      <c r="H304" s="88"/>
      <c r="I304" s="87"/>
      <c r="J304" s="87"/>
      <c r="K304" s="90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</row>
    <row r="305" spans="1:33" x14ac:dyDescent="0.25">
      <c r="A305" s="86"/>
      <c r="B305" s="87"/>
      <c r="C305" s="88"/>
      <c r="D305" s="87"/>
      <c r="E305" s="88"/>
      <c r="F305" s="87"/>
      <c r="G305" s="88"/>
      <c r="H305" s="88"/>
      <c r="I305" s="87"/>
      <c r="J305" s="87"/>
      <c r="K305" s="90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</row>
    <row r="306" spans="1:33" x14ac:dyDescent="0.25">
      <c r="A306" s="86"/>
      <c r="B306" s="87"/>
      <c r="C306" s="88"/>
      <c r="D306" s="87"/>
      <c r="E306" s="88"/>
      <c r="F306" s="87"/>
      <c r="G306" s="88"/>
      <c r="H306" s="88"/>
      <c r="I306" s="87"/>
      <c r="J306" s="87"/>
      <c r="K306" s="90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</row>
    <row r="307" spans="1:33" x14ac:dyDescent="0.25">
      <c r="A307" s="86"/>
      <c r="B307" s="87"/>
      <c r="C307" s="88"/>
      <c r="D307" s="87"/>
      <c r="E307" s="88"/>
      <c r="F307" s="87"/>
      <c r="G307" s="88"/>
      <c r="H307" s="88"/>
      <c r="I307" s="87"/>
      <c r="J307" s="87"/>
      <c r="K307" s="90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</row>
    <row r="308" spans="1:33" x14ac:dyDescent="0.25">
      <c r="A308" s="86"/>
      <c r="B308" s="87"/>
      <c r="C308" s="88"/>
      <c r="D308" s="87"/>
      <c r="E308" s="88"/>
      <c r="F308" s="87"/>
      <c r="G308" s="88"/>
      <c r="H308" s="88"/>
      <c r="I308" s="87"/>
      <c r="J308" s="87"/>
      <c r="K308" s="90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</row>
    <row r="309" spans="1:33" x14ac:dyDescent="0.25">
      <c r="A309" s="86"/>
      <c r="B309" s="87"/>
      <c r="C309" s="88"/>
      <c r="D309" s="87"/>
      <c r="E309" s="88"/>
      <c r="F309" s="87"/>
      <c r="G309" s="88"/>
      <c r="H309" s="88"/>
      <c r="I309" s="87"/>
      <c r="J309" s="87"/>
      <c r="K309" s="90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</row>
    <row r="310" spans="1:33" x14ac:dyDescent="0.25">
      <c r="A310" s="86"/>
      <c r="B310" s="87"/>
      <c r="C310" s="88"/>
      <c r="D310" s="87"/>
      <c r="E310" s="88"/>
      <c r="F310" s="87"/>
      <c r="G310" s="88"/>
      <c r="H310" s="88"/>
      <c r="I310" s="87"/>
      <c r="J310" s="87"/>
      <c r="K310" s="90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</row>
    <row r="311" spans="1:33" x14ac:dyDescent="0.25">
      <c r="A311" s="86"/>
      <c r="B311" s="87"/>
      <c r="C311" s="88"/>
      <c r="D311" s="87"/>
      <c r="E311" s="88"/>
      <c r="F311" s="87"/>
      <c r="G311" s="88"/>
      <c r="H311" s="88"/>
      <c r="I311" s="87"/>
      <c r="J311" s="87"/>
      <c r="K311" s="90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</row>
    <row r="312" spans="1:33" x14ac:dyDescent="0.25">
      <c r="A312" s="86"/>
      <c r="B312" s="87"/>
      <c r="C312" s="88"/>
      <c r="D312" s="87"/>
      <c r="E312" s="88"/>
      <c r="F312" s="87"/>
      <c r="G312" s="88"/>
      <c r="H312" s="88"/>
      <c r="I312" s="87"/>
      <c r="J312" s="87"/>
      <c r="K312" s="90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</row>
    <row r="313" spans="1:33" x14ac:dyDescent="0.25">
      <c r="A313" s="86"/>
      <c r="B313" s="87"/>
      <c r="C313" s="88"/>
      <c r="D313" s="87"/>
      <c r="E313" s="88"/>
      <c r="F313" s="87"/>
      <c r="G313" s="88"/>
      <c r="H313" s="88"/>
      <c r="I313" s="87"/>
      <c r="J313" s="87"/>
      <c r="K313" s="90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</row>
    <row r="314" spans="1:33" x14ac:dyDescent="0.25">
      <c r="A314" s="86"/>
      <c r="B314" s="87"/>
      <c r="C314" s="88"/>
      <c r="D314" s="87"/>
      <c r="E314" s="88"/>
      <c r="F314" s="87"/>
      <c r="G314" s="88"/>
      <c r="H314" s="88"/>
      <c r="I314" s="87"/>
      <c r="J314" s="87"/>
      <c r="K314" s="90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</row>
    <row r="315" spans="1:33" x14ac:dyDescent="0.25">
      <c r="A315" s="86"/>
      <c r="B315" s="87"/>
      <c r="C315" s="88"/>
      <c r="D315" s="87"/>
      <c r="E315" s="88"/>
      <c r="F315" s="87"/>
      <c r="G315" s="88"/>
      <c r="H315" s="88"/>
      <c r="I315" s="87"/>
      <c r="J315" s="87"/>
      <c r="K315" s="90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</row>
    <row r="316" spans="1:33" x14ac:dyDescent="0.25">
      <c r="A316" s="86"/>
      <c r="B316" s="87"/>
      <c r="C316" s="88"/>
      <c r="D316" s="87"/>
      <c r="E316" s="88"/>
      <c r="F316" s="87"/>
      <c r="G316" s="88"/>
      <c r="H316" s="88"/>
      <c r="I316" s="87"/>
      <c r="J316" s="87"/>
      <c r="K316" s="90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</row>
    <row r="317" spans="1:33" x14ac:dyDescent="0.25">
      <c r="A317" s="86"/>
      <c r="B317" s="87"/>
      <c r="C317" s="88"/>
      <c r="D317" s="87"/>
      <c r="E317" s="88"/>
      <c r="F317" s="87"/>
      <c r="G317" s="88"/>
      <c r="H317" s="88"/>
      <c r="I317" s="87"/>
      <c r="J317" s="87"/>
      <c r="K317" s="90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</row>
    <row r="318" spans="1:33" x14ac:dyDescent="0.25">
      <c r="A318" s="86"/>
      <c r="B318" s="87"/>
      <c r="C318" s="88"/>
      <c r="D318" s="87"/>
      <c r="E318" s="88"/>
      <c r="F318" s="87"/>
      <c r="G318" s="88"/>
      <c r="H318" s="88"/>
      <c r="I318" s="87"/>
      <c r="J318" s="87"/>
      <c r="K318" s="90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</row>
  </sheetData>
  <mergeCells count="1">
    <mergeCell ref="C3:G5"/>
  </mergeCells>
  <hyperlinks>
    <hyperlink ref="W3" r:id="rId1" xr:uid="{5795FDB6-D07D-4442-B2B6-FDDB58D96D1F}"/>
  </hyperlinks>
  <pageMargins left="0.7" right="0.7" top="0.75" bottom="0.75" header="0.3" footer="0.3"/>
  <pageSetup scale="42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Student Loan Snowball Calc</vt:lpstr>
      <vt:lpstr>Debt Payoff Chart</vt:lpstr>
      <vt:lpstr>'Debt Payoff Chart'!Print_Area</vt:lpstr>
      <vt:lpstr>'Student Loan Snowball Calc'!Print_Area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Derek Sall</cp:lastModifiedBy>
  <cp:lastPrinted>2020-10-12T01:39:52Z</cp:lastPrinted>
  <dcterms:created xsi:type="dcterms:W3CDTF">2016-12-23T00:14:26Z</dcterms:created>
  <dcterms:modified xsi:type="dcterms:W3CDTF">2022-08-15T01:41:13Z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